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Vietdd2\TKML\2021\ATM Lim Bắc ninh\Mời thầu\"/>
    </mc:Choice>
  </mc:AlternateContent>
  <bookViews>
    <workbookView xWindow="120" yWindow="75" windowWidth="15195" windowHeight="8445"/>
  </bookViews>
  <sheets>
    <sheet name="Sheet1" sheetId="3" r:id="rId1"/>
  </sheets>
  <calcPr calcId="152511"/>
</workbook>
</file>

<file path=xl/calcChain.xml><?xml version="1.0" encoding="utf-8"?>
<calcChain xmlns="http://schemas.openxmlformats.org/spreadsheetml/2006/main">
  <c r="H58" i="3" l="1"/>
  <c r="H56" i="3"/>
  <c r="H54" i="3"/>
  <c r="H53" i="3"/>
  <c r="H52" i="3"/>
  <c r="H51" i="3"/>
  <c r="H50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0" i="3"/>
  <c r="H29" i="3"/>
  <c r="H28" i="3"/>
  <c r="H27" i="3"/>
  <c r="H26" i="3"/>
  <c r="H25" i="3"/>
  <c r="F24" i="3"/>
  <c r="H24" i="3" s="1"/>
  <c r="F22" i="3"/>
  <c r="H22" i="3" s="1"/>
  <c r="F21" i="3"/>
  <c r="H21" i="3" s="1"/>
  <c r="F20" i="3"/>
  <c r="H20" i="3" s="1"/>
  <c r="H18" i="3"/>
  <c r="H17" i="3"/>
  <c r="H16" i="3"/>
  <c r="H15" i="3"/>
  <c r="F14" i="3"/>
  <c r="H14" i="3" s="1"/>
  <c r="F13" i="3"/>
  <c r="H13" i="3" s="1"/>
  <c r="F11" i="3"/>
  <c r="H11" i="3" s="1"/>
  <c r="F10" i="3"/>
  <c r="H10" i="3" s="1"/>
  <c r="H59" i="3" l="1"/>
  <c r="H60" i="3" s="1"/>
  <c r="H61" i="3" s="1"/>
  <c r="H62" i="3" s="1"/>
</calcChain>
</file>

<file path=xl/sharedStrings.xml><?xml version="1.0" encoding="utf-8"?>
<sst xmlns="http://schemas.openxmlformats.org/spreadsheetml/2006/main" count="199" uniqueCount="162">
  <si>
    <t>STT</t>
  </si>
  <si>
    <t>Mã CV</t>
  </si>
  <si>
    <t xml:space="preserve">Quy cách, chủng loại </t>
  </si>
  <si>
    <t>ĐVT</t>
  </si>
  <si>
    <t>Khối lượng</t>
  </si>
  <si>
    <t>A</t>
  </si>
  <si>
    <t>BOOTH ATM CHUẨN</t>
  </si>
  <si>
    <t>I</t>
  </si>
  <si>
    <t>Phần xây nền bệ Booth ATM.</t>
  </si>
  <si>
    <t>B1</t>
  </si>
  <si>
    <t xml:space="preserve">Xây gạch nền bệ, đổ láng bê tông, tạo cốt. </t>
  </si>
  <si>
    <t>Gạch đăc, xi măng cát, bê tông mác M200
Kích thước theo bản vẽ chi tiết.</t>
  </si>
  <si>
    <t>m3</t>
  </si>
  <si>
    <t>B2</t>
  </si>
  <si>
    <t xml:space="preserve">Lát sàn phía trong và cổ xung quanh bằng đá Granit đen  </t>
  </si>
  <si>
    <t>Đá nhân tạo.
Kích thước theo bản vẽ chi tiết.</t>
  </si>
  <si>
    <t>m2</t>
  </si>
  <si>
    <t>II</t>
  </si>
  <si>
    <t>Phần kính</t>
  </si>
  <si>
    <t>B3</t>
  </si>
  <si>
    <t xml:space="preserve">Lắp dựng vách kính dán 10mm38 +  nẹp chân kính chống ngấm nước. </t>
  </si>
  <si>
    <t>Hải Long/Hà Nội/Việt Nhật/</t>
  </si>
  <si>
    <t>B4</t>
  </si>
  <si>
    <t>Lắp đặt cánh cửa, vách trước kính cường lực 12 ly</t>
  </si>
  <si>
    <t>B5</t>
  </si>
  <si>
    <t xml:space="preserve">Bản lề sàn </t>
  </si>
  <si>
    <t>NewStar Japan/VVP</t>
  </si>
  <si>
    <t>Bộ</t>
  </si>
  <si>
    <t>B6</t>
  </si>
  <si>
    <t xml:space="preserve">Bộ kẹp </t>
  </si>
  <si>
    <t>B7</t>
  </si>
  <si>
    <t>Tay nắm - đẩy Trung Quốc</t>
  </si>
  <si>
    <t>B8</t>
  </si>
  <si>
    <t>Cắt decan dán kính mờ</t>
  </si>
  <si>
    <t>Trọn bộ</t>
  </si>
  <si>
    <t>III</t>
  </si>
  <si>
    <t>Phần mái</t>
  </si>
  <si>
    <t>B9</t>
  </si>
  <si>
    <t xml:space="preserve">Mái tôn, Sắt hộp, sơn chống gỉ, máng thu, cút góc, ống thoát nhựa PVC. </t>
  </si>
  <si>
    <t>Tôn Austnam (tôn dầy 0.42ly)
Sắt hộp mạ kẽm 25x25, 20x40 (dầy 1ly)</t>
  </si>
  <si>
    <t>B10</t>
  </si>
  <si>
    <t xml:space="preserve">Biển hộp đèn Quảng cáo khung xương sắt hộp, sơn chống gỉ, Mặt biển tấm Alumex ngoài trời, Logo, bộ chữ SeABank cắt khắc Mika gắn chìm.  </t>
  </si>
  <si>
    <t>Alumex Alcorest ngoài trời dầy 3mm độ dầy phủ nhôm 0.2
Mica đen 3 ly
Sắt hộp mạ kẽm 25x25, 20x40 (dầy 1ly)
Kích thước và màu sắc theo bản vẽ chi tiết.</t>
  </si>
  <si>
    <t>B11</t>
  </si>
  <si>
    <t xml:space="preserve">Mặt sau biển Quảng cáo khung xương sắt hộp, sơn chống gỉ, Mặt biển tấm Alumex. </t>
  </si>
  <si>
    <t>Alumex Alcorest ngoài trời dầy 3mm độ dầy phủ nhôm 0.2 
Mica đen 3 ly
Sắt hộp mạ kẽm 25x25, 20x40 (dầy 1ly)
Kích thước và màu sắc theo bản vẽ chi tiết.</t>
  </si>
  <si>
    <t>IV</t>
  </si>
  <si>
    <t>Phần thân Booth</t>
  </si>
  <si>
    <t>B12</t>
  </si>
  <si>
    <t>Vách ốp thân Booth bao gồm: Mặt trước khoang giao dịch, 2 bên hông, vách sau, trần khoang kỹ thuật và khoang giao dịch (trần giật cấp).</t>
  </si>
  <si>
    <t>Alumex Alcorest ngoài trời dầy 3mm độ dầy phủ nhôm 0.2
Mica đen 3 ly
Sắt hộp 25x25, 20x40 (dầy 1ly)
Kích thước và màu sắc theo bản vẽ chi tiết.</t>
  </si>
  <si>
    <t>B13</t>
  </si>
  <si>
    <t>Bộ logo Alumex dán trong ATM (3 đồng tiền dán ở mặt trước của khoang giao dịch)</t>
  </si>
  <si>
    <t>Alumex Alcorest ngoài trời màu trắng dầy 3mm độ dầy phủ nhôm 0.2mm</t>
  </si>
  <si>
    <t>B14</t>
  </si>
  <si>
    <t xml:space="preserve">Biển gắn Poster quảng cáo. </t>
  </si>
  <si>
    <t xml:space="preserve">Kích thước: 350*500, 2 lớp, 4 chốt Inox.
Lớp trong Alumex, lớp ngoài mica trong 3ly. </t>
  </si>
  <si>
    <t>B15</t>
  </si>
  <si>
    <t>Bộ Logo tổ chức thẻ dán trong khoang giao booth ATM theo thiết kế.</t>
  </si>
  <si>
    <t>Decal PP
1 bộ gồm 12 Logo</t>
  </si>
  <si>
    <t>B16</t>
  </si>
  <si>
    <t>Thùng rác âm để trong bao gồm phần thùng rách phía trong, miệng và cửa xả rác bên ngoài.</t>
  </si>
  <si>
    <t>Alumex Alcorest ngoài trời dầy 3mm, độ dầy 0.2mm màu sắc kích thước theo thiết kế</t>
  </si>
  <si>
    <t>B17</t>
  </si>
  <si>
    <t>Bộ chữ "Thùng đựng giấy vụn" và "Recycle Bin" dán trên miệng thùng rác.</t>
  </si>
  <si>
    <t>Decal PP</t>
  </si>
  <si>
    <t>B18</t>
  </si>
  <si>
    <t>Bộ Sticker dán thân máy ATM</t>
  </si>
  <si>
    <t>Thiết kế theo mẫu.
Decal PP</t>
  </si>
  <si>
    <t>V</t>
  </si>
  <si>
    <t>Hệ thống điện</t>
  </si>
  <si>
    <t>B19</t>
  </si>
  <si>
    <t>Quạt thông gió.</t>
  </si>
  <si>
    <t xml:space="preserve">Kích thước 250*250
Seiko/Tico/Genuin/asia </t>
  </si>
  <si>
    <t>Cái</t>
  </si>
  <si>
    <t>B20</t>
  </si>
  <si>
    <t>Attomat chống giật 30A-30mA.</t>
  </si>
  <si>
    <t>LS/Sino/Lioa/Vanlock tương đương.</t>
  </si>
  <si>
    <t>B21</t>
  </si>
  <si>
    <t>Role Time hẹn giờ bật tắt thiết bị điện.</t>
  </si>
  <si>
    <t>National tương đương</t>
  </si>
  <si>
    <t>B22</t>
  </si>
  <si>
    <t>Ổ cắm 3 chấu 3 lỗ cắm chuyên dùng cho ATM.</t>
  </si>
  <si>
    <t>Lioa/Vanlock/Sino/Clipsal.</t>
  </si>
  <si>
    <t>B23</t>
  </si>
  <si>
    <t>Bộ đèn Compact soi sáng biển quảng cáo.</t>
  </si>
  <si>
    <t>Công suất 40W, đui sứ.
Rạng Đông/Phillip/Điện Quang</t>
  </si>
  <si>
    <t>B24</t>
  </si>
  <si>
    <t>Bộ đèn Compact chiếu sáng khoang kỹ thuật.</t>
  </si>
  <si>
    <t>Công suất 14W, đui nhựa gắn trên bảng điện.
Rạng Đông/Phillip/Điện Quang</t>
  </si>
  <si>
    <t>B25</t>
  </si>
  <si>
    <t>Dây điện 2 x 1.5 mm</t>
  </si>
  <si>
    <t>m</t>
  </si>
  <si>
    <t>B26</t>
  </si>
  <si>
    <t>Dây điện 2 x 4 mm</t>
  </si>
  <si>
    <t>B27</t>
  </si>
  <si>
    <t>Đèn Downlight âm trần D200
*Chụp đèn mạ inox
*02 Bóng tiết kiêm điện
*Kính bảo vệ (chất liệu kính phun cát chống nhiệt)</t>
  </si>
  <si>
    <t>B28</t>
  </si>
  <si>
    <t>Cọc tiếp địa Ф16 dài 1200 mạ đồng (bao gồm cả dây nối)</t>
  </si>
  <si>
    <t xml:space="preserve">Sau khi đóng cọc điện áp rò rỉ &lt; 1v và điện trở nối đất &lt; 30Ω) </t>
  </si>
  <si>
    <t>B29</t>
  </si>
  <si>
    <t>Bảng điện gỗ công nghiệp lắp các thiết bị điện.</t>
  </si>
  <si>
    <t>Gỗ MDS</t>
  </si>
  <si>
    <t>B30</t>
  </si>
  <si>
    <t>Ống ghen luồn dây điện ruột gà.</t>
  </si>
  <si>
    <t>SP/AS/Tiền Phong/VanLock</t>
  </si>
  <si>
    <t>B31</t>
  </si>
  <si>
    <t>Aptomat 40 A 1pha</t>
  </si>
  <si>
    <t>/Sino/Lioa/LS/Vanlock</t>
  </si>
  <si>
    <t>cái</t>
  </si>
  <si>
    <t>B32</t>
  </si>
  <si>
    <t>Công tơ điện 1 pha</t>
  </si>
  <si>
    <t>EMIC</t>
  </si>
  <si>
    <t>B33</t>
  </si>
  <si>
    <t xml:space="preserve">Tủ điện sắt sơn tĩnh điện 300x 400 x150 </t>
  </si>
  <si>
    <t>TH hoặc tương đương</t>
  </si>
  <si>
    <t>Chiếc</t>
  </si>
  <si>
    <t>B34</t>
  </si>
  <si>
    <t>Nhân công lắp đặt điện( Lắp đặt đơn giản)</t>
  </si>
  <si>
    <t>VI</t>
  </si>
  <si>
    <t>Điều hoà</t>
  </si>
  <si>
    <t>B35</t>
  </si>
  <si>
    <t>Điều hòa 1 chiều, loại treo tường 9000 BTU</t>
  </si>
  <si>
    <t>Samsung/Funiki/Retech/LG
Midea, Gree tương đương</t>
  </si>
  <si>
    <t>B36</t>
  </si>
  <si>
    <t>Ống đồng</t>
  </si>
  <si>
    <t>B37</t>
  </si>
  <si>
    <t>Giá kê cục nóng</t>
  </si>
  <si>
    <t>B38</t>
  </si>
  <si>
    <t>Lồng bảo vệ cục nóng</t>
  </si>
  <si>
    <t>B39</t>
  </si>
  <si>
    <t>Nhân công lắp đặt điều hòa, vật tư phụ…</t>
  </si>
  <si>
    <t>VII</t>
  </si>
  <si>
    <t xml:space="preserve">Phá dỡ giải phóng mặt bằng </t>
  </si>
  <si>
    <t>B40</t>
  </si>
  <si>
    <t xml:space="preserve">Phá dỡ tường rào, trát phần phá dỡ tạo độ phẳng và vận chuyển phế thải </t>
  </si>
  <si>
    <t>Tường gạch, rào sắt, hoặc hỗn hợp phần dưới tường gạch, phía trên rào sắt.</t>
  </si>
  <si>
    <t xml:space="preserve">Trọn gói </t>
  </si>
  <si>
    <t>bộ</t>
  </si>
  <si>
    <t>Chi phí khác</t>
  </si>
  <si>
    <t>K41</t>
  </si>
  <si>
    <t>Nhân công lắp biển vẫy cho ATM (có bao gồm: công lắp. Dây điện, dây ruột gà, giá đỡ biển).</t>
  </si>
  <si>
    <t>Đơn giá</t>
  </si>
  <si>
    <t>Thành Tiền</t>
  </si>
  <si>
    <t>Hạng mục công việc</t>
  </si>
  <si>
    <t>VIII</t>
  </si>
  <si>
    <t xml:space="preserve">Tổng cộng </t>
  </si>
  <si>
    <t>Thuế VAT 10%</t>
  </si>
  <si>
    <t xml:space="preserve">Tổng cộng đã bao gồm thuế </t>
  </si>
  <si>
    <t>Ghi chú</t>
  </si>
  <si>
    <t>Cadivi/Trần Phú</t>
  </si>
  <si>
    <t>Philip/Rạng đông,</t>
  </si>
  <si>
    <t>Chi nhánh Quản Lý: SeABank Bắc Ninh</t>
  </si>
  <si>
    <t>Công trình: Lắp đặt booth ATM tại Thị Trấn Lim, Bắc Ninh</t>
  </si>
  <si>
    <t>Địa chỉ: Tiên Du, Bắc Ninh</t>
  </si>
  <si>
    <t>Hệ số thi công ngoại tỉnh 4%</t>
  </si>
  <si>
    <t>%</t>
  </si>
  <si>
    <t>TT</t>
  </si>
  <si>
    <t>Alumex Alcorest ngoài trời dầy 3mm độ dầy phủ nhôm 0.2 .Mica đen 3 ly
Sắt hộp mạ kẽm 25x25, 20x40 (dầy 1ly)
Kích thước và màu sắc theo bản vẽ chi tiết.</t>
  </si>
  <si>
    <t xml:space="preserve">Biển vẫy ATM KT 500x800 chữ ATM cắt CNC 2 mặt trong có đèn chiếu sáng  </t>
  </si>
  <si>
    <t>BẢNG KHỐI LƯỢNG LẮP ĐẶT BOOTH ATM TẠI TIÊN DU - BẮC NINH</t>
  </si>
  <si>
    <t>…….., ngày ….. Tháng… năm 2021.
Đại diện hợp pháp của nhà thầu
Ký tên, đóng dấu, ghi ro chức danh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</si>
</sst>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</font>
    <font>
      <sz val="10"/>
      <name val="Arial"/>
      <family val="2"/>
    </font>
    <font>
      <sz val="12"/>
      <name val=".VnTime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6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63377788628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</cellStyleXfs>
  <cellXfs count="77">
    <xf numFmtId="0" fontId="0" fillId="0" borderId="0" xfId="0"/>
    <xf numFmtId="0" fontId="6" fillId="2" borderId="1" xfId="4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4" applyFont="1" applyFill="1" applyBorder="1" applyAlignment="1">
      <alignment horizontal="left" vertical="center" wrapText="1"/>
    </xf>
    <xf numFmtId="43" fontId="6" fillId="2" borderId="1" xfId="1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43" fontId="3" fillId="4" borderId="1" xfId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3" fontId="8" fillId="0" borderId="1" xfId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4" applyNumberFormat="1" applyFont="1" applyFill="1" applyBorder="1" applyAlignment="1">
      <alignment horizontal="center" vertical="center" wrapText="1"/>
    </xf>
    <xf numFmtId="0" fontId="8" fillId="0" borderId="1" xfId="4" applyNumberFormat="1" applyFont="1" applyFill="1" applyBorder="1" applyAlignment="1">
      <alignment vertical="center" wrapText="1"/>
    </xf>
    <xf numFmtId="0" fontId="8" fillId="0" borderId="1" xfId="4" applyNumberFormat="1" applyFont="1" applyFill="1" applyBorder="1" applyAlignment="1">
      <alignment horizontal="left" vertical="center" wrapText="1"/>
    </xf>
    <xf numFmtId="43" fontId="8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left" vertical="center" wrapText="1"/>
    </xf>
    <xf numFmtId="43" fontId="3" fillId="0" borderId="0" xfId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164" fontId="6" fillId="3" borderId="1" xfId="4" applyNumberFormat="1" applyFont="1" applyFill="1" applyBorder="1" applyAlignment="1">
      <alignment horizontal="center" vertical="center" wrapText="1"/>
    </xf>
    <xf numFmtId="164" fontId="6" fillId="4" borderId="1" xfId="1" applyNumberFormat="1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vertical="center"/>
    </xf>
    <xf numFmtId="0" fontId="6" fillId="2" borderId="2" xfId="4" applyFont="1" applyFill="1" applyBorder="1" applyAlignment="1">
      <alignment horizontal="center" vertical="center" wrapText="1"/>
    </xf>
    <xf numFmtId="164" fontId="6" fillId="3" borderId="2" xfId="4" applyNumberFormat="1" applyFont="1" applyFill="1" applyBorder="1" applyAlignment="1">
      <alignment horizontal="center" vertical="center" wrapText="1"/>
    </xf>
    <xf numFmtId="164" fontId="6" fillId="4" borderId="2" xfId="1" applyNumberFormat="1" applyFont="1" applyFill="1" applyBorder="1" applyAlignment="1">
      <alignment horizontal="center" vertical="center" wrapText="1"/>
    </xf>
    <xf numFmtId="164" fontId="8" fillId="0" borderId="2" xfId="1" applyNumberFormat="1" applyFont="1" applyFill="1" applyBorder="1" applyAlignment="1">
      <alignment vertical="center"/>
    </xf>
    <xf numFmtId="0" fontId="10" fillId="0" borderId="0" xfId="0" applyFont="1"/>
    <xf numFmtId="0" fontId="6" fillId="0" borderId="0" xfId="3" applyFont="1" applyFill="1" applyAlignment="1">
      <alignment vertical="center"/>
    </xf>
    <xf numFmtId="0" fontId="6" fillId="2" borderId="1" xfId="2" applyFont="1" applyFill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8" fillId="0" borderId="0" xfId="0" quotePrefix="1" applyFont="1" applyAlignment="1">
      <alignment horizontal="left"/>
    </xf>
    <xf numFmtId="0" fontId="8" fillId="0" borderId="0" xfId="0" applyFont="1"/>
    <xf numFmtId="164" fontId="11" fillId="0" borderId="0" xfId="1" applyNumberFormat="1" applyFont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2" xfId="2" applyNumberFormat="1" applyFont="1" applyBorder="1" applyAlignment="1">
      <alignment vertical="center"/>
    </xf>
    <xf numFmtId="164" fontId="6" fillId="0" borderId="4" xfId="2" applyNumberFormat="1" applyFont="1" applyBorder="1" applyAlignment="1">
      <alignment vertical="center"/>
    </xf>
    <xf numFmtId="0" fontId="6" fillId="0" borderId="1" xfId="2" applyFont="1" applyBorder="1" applyAlignment="1">
      <alignment horizontal="center" vertical="center"/>
    </xf>
    <xf numFmtId="0" fontId="0" fillId="0" borderId="1" xfId="0" applyBorder="1"/>
    <xf numFmtId="0" fontId="10" fillId="5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2" xfId="2" applyFont="1" applyBorder="1" applyAlignment="1">
      <alignment horizontal="center" vertical="center"/>
    </xf>
    <xf numFmtId="0" fontId="6" fillId="0" borderId="0" xfId="3" applyFont="1" applyFill="1" applyAlignment="1">
      <alignment horizontal="left" vertical="center"/>
    </xf>
    <xf numFmtId="0" fontId="3" fillId="0" borderId="0" xfId="2" applyFont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3" applyFont="1" applyFill="1" applyAlignment="1">
      <alignment horizontal="left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7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</cellXfs>
  <cellStyles count="5">
    <cellStyle name="Comma" xfId="1" builtinId="3"/>
    <cellStyle name="Normal" xfId="0" builtinId="0"/>
    <cellStyle name="Normal_05.04BQT.2011" xfId="4"/>
    <cellStyle name="Normal_Sheet1_1" xfId="3"/>
    <cellStyle name="Normal_thu dau mot qt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9"/>
  <sheetViews>
    <sheetView tabSelected="1" topLeftCell="A34" workbookViewId="0">
      <selection activeCell="H74" sqref="H74"/>
    </sheetView>
  </sheetViews>
  <sheetFormatPr defaultRowHeight="15" x14ac:dyDescent="0.25"/>
  <cols>
    <col min="3" max="3" width="26.7109375" customWidth="1"/>
    <col min="4" max="4" width="20.5703125" customWidth="1"/>
    <col min="5" max="5" width="11" customWidth="1"/>
    <col min="7" max="7" width="17.85546875" customWidth="1"/>
    <col min="8" max="8" width="14.140625" customWidth="1"/>
    <col min="9" max="9" width="12.5703125" customWidth="1"/>
  </cols>
  <sheetData>
    <row r="2" spans="1:9" ht="20.25" x14ac:dyDescent="0.25">
      <c r="A2" s="68" t="s">
        <v>160</v>
      </c>
      <c r="B2" s="68"/>
      <c r="C2" s="68"/>
      <c r="D2" s="68"/>
      <c r="E2" s="68"/>
      <c r="F2" s="68"/>
      <c r="G2" s="68"/>
      <c r="H2" s="68"/>
    </row>
    <row r="3" spans="1:9" ht="15.75" x14ac:dyDescent="0.25">
      <c r="A3" s="69" t="s">
        <v>153</v>
      </c>
      <c r="B3" s="69"/>
      <c r="C3" s="69"/>
      <c r="D3" s="69"/>
      <c r="E3" s="69"/>
      <c r="F3" s="69"/>
      <c r="G3" s="69"/>
      <c r="H3" s="69"/>
    </row>
    <row r="4" spans="1:9" ht="15.75" x14ac:dyDescent="0.25">
      <c r="A4" s="70" t="s">
        <v>152</v>
      </c>
      <c r="B4" s="70"/>
      <c r="C4" s="70"/>
      <c r="D4" s="70"/>
      <c r="E4" s="70"/>
      <c r="F4" s="70"/>
      <c r="G4" s="70"/>
      <c r="H4" s="70"/>
    </row>
    <row r="5" spans="1:9" ht="15.75" x14ac:dyDescent="0.25">
      <c r="A5" s="70" t="s">
        <v>154</v>
      </c>
      <c r="B5" s="70"/>
      <c r="C5" s="70"/>
      <c r="D5" s="70"/>
      <c r="E5" s="70"/>
      <c r="F5" s="70"/>
      <c r="G5" s="70"/>
      <c r="H5" s="70"/>
    </row>
    <row r="6" spans="1:9" ht="15.75" x14ac:dyDescent="0.25">
      <c r="A6" s="34"/>
      <c r="B6" s="62"/>
      <c r="C6" s="62"/>
      <c r="D6" s="45"/>
      <c r="E6" s="45"/>
      <c r="F6" s="45"/>
      <c r="G6" s="44"/>
      <c r="H6" s="44"/>
      <c r="I6" s="44"/>
    </row>
    <row r="7" spans="1:9" ht="31.5" x14ac:dyDescent="0.25">
      <c r="A7" s="46" t="s">
        <v>0</v>
      </c>
      <c r="B7" s="1" t="s">
        <v>1</v>
      </c>
      <c r="C7" s="2" t="s">
        <v>144</v>
      </c>
      <c r="D7" s="3" t="s">
        <v>2</v>
      </c>
      <c r="E7" s="1" t="s">
        <v>3</v>
      </c>
      <c r="F7" s="4" t="s">
        <v>4</v>
      </c>
      <c r="G7" s="40" t="s">
        <v>142</v>
      </c>
      <c r="H7" s="1" t="s">
        <v>143</v>
      </c>
      <c r="I7" s="58" t="s">
        <v>149</v>
      </c>
    </row>
    <row r="8" spans="1:9" ht="15.75" x14ac:dyDescent="0.25">
      <c r="A8" s="5" t="s">
        <v>5</v>
      </c>
      <c r="B8" s="6" t="s">
        <v>6</v>
      </c>
      <c r="C8" s="7"/>
      <c r="D8" s="7"/>
      <c r="E8" s="7"/>
      <c r="F8" s="7"/>
      <c r="G8" s="41"/>
      <c r="H8" s="37"/>
      <c r="I8" s="37"/>
    </row>
    <row r="9" spans="1:9" ht="15.75" x14ac:dyDescent="0.25">
      <c r="A9" s="8" t="s">
        <v>7</v>
      </c>
      <c r="B9" s="9" t="s">
        <v>8</v>
      </c>
      <c r="C9" s="10"/>
      <c r="D9" s="11"/>
      <c r="E9" s="12"/>
      <c r="F9" s="13"/>
      <c r="G9" s="42"/>
      <c r="H9" s="38"/>
      <c r="I9" s="38"/>
    </row>
    <row r="10" spans="1:9" ht="60" x14ac:dyDescent="0.25">
      <c r="A10" s="14">
        <v>1</v>
      </c>
      <c r="B10" s="15" t="s">
        <v>9</v>
      </c>
      <c r="C10" s="16" t="s">
        <v>10</v>
      </c>
      <c r="D10" s="17" t="s">
        <v>11</v>
      </c>
      <c r="E10" s="18" t="s">
        <v>12</v>
      </c>
      <c r="F10" s="19">
        <f>ROUND(1.8*1.9*0.2,2)</f>
        <v>0.68</v>
      </c>
      <c r="G10" s="43"/>
      <c r="H10" s="39">
        <f>$F10*G10</f>
        <v>0</v>
      </c>
      <c r="I10" s="57"/>
    </row>
    <row r="11" spans="1:9" ht="45" x14ac:dyDescent="0.25">
      <c r="A11" s="14">
        <v>2</v>
      </c>
      <c r="B11" s="15" t="s">
        <v>13</v>
      </c>
      <c r="C11" s="16" t="s">
        <v>14</v>
      </c>
      <c r="D11" s="17" t="s">
        <v>15</v>
      </c>
      <c r="E11" s="18" t="s">
        <v>16</v>
      </c>
      <c r="F11" s="19">
        <f>ROUND(1.8*1.9+1.9*0.2*2+1.8*0.2*2,2)</f>
        <v>4.9000000000000004</v>
      </c>
      <c r="G11" s="43"/>
      <c r="H11" s="39">
        <f>$F11*G11</f>
        <v>0</v>
      </c>
      <c r="I11" s="57"/>
    </row>
    <row r="12" spans="1:9" ht="15.75" x14ac:dyDescent="0.25">
      <c r="A12" s="8" t="s">
        <v>17</v>
      </c>
      <c r="B12" s="9" t="s">
        <v>18</v>
      </c>
      <c r="C12" s="10"/>
      <c r="D12" s="11"/>
      <c r="E12" s="12"/>
      <c r="F12" s="13"/>
      <c r="G12" s="42"/>
      <c r="H12" s="38"/>
      <c r="I12" s="38"/>
    </row>
    <row r="13" spans="1:9" ht="45" x14ac:dyDescent="0.25">
      <c r="A13" s="14">
        <v>1</v>
      </c>
      <c r="B13" s="15" t="s">
        <v>19</v>
      </c>
      <c r="C13" s="20" t="s">
        <v>20</v>
      </c>
      <c r="D13" s="21" t="s">
        <v>21</v>
      </c>
      <c r="E13" s="18" t="s">
        <v>16</v>
      </c>
      <c r="F13" s="19">
        <f>ROUND(0.9*2.2*2,2)</f>
        <v>3.96</v>
      </c>
      <c r="G13" s="43"/>
      <c r="H13" s="39">
        <f t="shared" ref="H13:H18" si="0">$F13*G13</f>
        <v>0</v>
      </c>
      <c r="I13" s="57"/>
    </row>
    <row r="14" spans="1:9" ht="30" x14ac:dyDescent="0.25">
      <c r="A14" s="14">
        <v>2</v>
      </c>
      <c r="B14" s="15" t="s">
        <v>22</v>
      </c>
      <c r="C14" s="20" t="s">
        <v>23</v>
      </c>
      <c r="D14" s="21" t="s">
        <v>21</v>
      </c>
      <c r="E14" s="18" t="s">
        <v>16</v>
      </c>
      <c r="F14" s="19">
        <f>ROUND(2.2*1.7,2)</f>
        <v>3.74</v>
      </c>
      <c r="G14" s="43"/>
      <c r="H14" s="39">
        <f t="shared" si="0"/>
        <v>0</v>
      </c>
      <c r="I14" s="57"/>
    </row>
    <row r="15" spans="1:9" ht="15.75" x14ac:dyDescent="0.25">
      <c r="A15" s="14">
        <v>3</v>
      </c>
      <c r="B15" s="15" t="s">
        <v>24</v>
      </c>
      <c r="C15" s="20" t="s">
        <v>25</v>
      </c>
      <c r="D15" s="21" t="s">
        <v>26</v>
      </c>
      <c r="E15" s="18" t="s">
        <v>27</v>
      </c>
      <c r="F15" s="19">
        <v>1</v>
      </c>
      <c r="G15" s="43"/>
      <c r="H15" s="39">
        <f t="shared" si="0"/>
        <v>0</v>
      </c>
      <c r="I15" s="57"/>
    </row>
    <row r="16" spans="1:9" ht="15.75" x14ac:dyDescent="0.25">
      <c r="A16" s="14">
        <v>4</v>
      </c>
      <c r="B16" s="15" t="s">
        <v>28</v>
      </c>
      <c r="C16" s="20" t="s">
        <v>29</v>
      </c>
      <c r="D16" s="21" t="s">
        <v>26</v>
      </c>
      <c r="E16" s="18" t="s">
        <v>27</v>
      </c>
      <c r="F16" s="19">
        <v>1</v>
      </c>
      <c r="G16" s="43"/>
      <c r="H16" s="39">
        <f t="shared" si="0"/>
        <v>0</v>
      </c>
      <c r="I16" s="57"/>
    </row>
    <row r="17" spans="1:9" ht="15.75" x14ac:dyDescent="0.25">
      <c r="A17" s="14">
        <v>5</v>
      </c>
      <c r="B17" s="15" t="s">
        <v>30</v>
      </c>
      <c r="C17" s="20" t="s">
        <v>31</v>
      </c>
      <c r="D17" s="21" t="s">
        <v>26</v>
      </c>
      <c r="E17" s="18" t="s">
        <v>27</v>
      </c>
      <c r="F17" s="19">
        <v>1</v>
      </c>
      <c r="G17" s="43"/>
      <c r="H17" s="39">
        <f t="shared" si="0"/>
        <v>0</v>
      </c>
      <c r="I17" s="57"/>
    </row>
    <row r="18" spans="1:9" ht="15.75" x14ac:dyDescent="0.25">
      <c r="A18" s="14">
        <v>6</v>
      </c>
      <c r="B18" s="15" t="s">
        <v>32</v>
      </c>
      <c r="C18" s="20" t="s">
        <v>33</v>
      </c>
      <c r="D18" s="21" t="s">
        <v>34</v>
      </c>
      <c r="E18" s="18" t="s">
        <v>27</v>
      </c>
      <c r="F18" s="19">
        <v>1</v>
      </c>
      <c r="G18" s="43"/>
      <c r="H18" s="39">
        <f t="shared" si="0"/>
        <v>0</v>
      </c>
      <c r="I18" s="57"/>
    </row>
    <row r="19" spans="1:9" ht="15.75" x14ac:dyDescent="0.25">
      <c r="A19" s="8" t="s">
        <v>35</v>
      </c>
      <c r="B19" s="9" t="s">
        <v>36</v>
      </c>
      <c r="C19" s="10"/>
      <c r="D19" s="11"/>
      <c r="E19" s="12"/>
      <c r="F19" s="13"/>
      <c r="G19" s="42"/>
      <c r="H19" s="38"/>
      <c r="I19" s="38"/>
    </row>
    <row r="20" spans="1:9" ht="60" x14ac:dyDescent="0.25">
      <c r="A20" s="14">
        <v>1</v>
      </c>
      <c r="B20" s="15" t="s">
        <v>37</v>
      </c>
      <c r="C20" s="16" t="s">
        <v>38</v>
      </c>
      <c r="D20" s="17" t="s">
        <v>39</v>
      </c>
      <c r="E20" s="18" t="s">
        <v>16</v>
      </c>
      <c r="F20" s="19">
        <f>ROUND(1.8*1.95,2)</f>
        <v>3.51</v>
      </c>
      <c r="G20" s="43"/>
      <c r="H20" s="39">
        <f>$F20*G20</f>
        <v>0</v>
      </c>
      <c r="I20" s="57"/>
    </row>
    <row r="21" spans="1:9" ht="135" x14ac:dyDescent="0.25">
      <c r="A21" s="14">
        <v>2</v>
      </c>
      <c r="B21" s="15" t="s">
        <v>40</v>
      </c>
      <c r="C21" s="20" t="s">
        <v>41</v>
      </c>
      <c r="D21" s="21" t="s">
        <v>42</v>
      </c>
      <c r="E21" s="18" t="s">
        <v>16</v>
      </c>
      <c r="F21" s="19">
        <f>ROUND(0.7*1.7+0.7*1.95*2,2)</f>
        <v>3.92</v>
      </c>
      <c r="G21" s="43"/>
      <c r="H21" s="39">
        <f>$F21*G21</f>
        <v>0</v>
      </c>
      <c r="I21" s="57"/>
    </row>
    <row r="22" spans="1:9" ht="135" x14ac:dyDescent="0.25">
      <c r="A22" s="14">
        <v>3</v>
      </c>
      <c r="B22" s="15" t="s">
        <v>43</v>
      </c>
      <c r="C22" s="20" t="s">
        <v>44</v>
      </c>
      <c r="D22" s="21" t="s">
        <v>45</v>
      </c>
      <c r="E22" s="18" t="s">
        <v>16</v>
      </c>
      <c r="F22" s="19">
        <f>ROUND(0.7*1.7,2)</f>
        <v>1.19</v>
      </c>
      <c r="G22" s="43"/>
      <c r="H22" s="39">
        <f>$F22*G22</f>
        <v>0</v>
      </c>
      <c r="I22" s="57"/>
    </row>
    <row r="23" spans="1:9" ht="15.75" x14ac:dyDescent="0.25">
      <c r="A23" s="8" t="s">
        <v>46</v>
      </c>
      <c r="B23" s="9" t="s">
        <v>47</v>
      </c>
      <c r="C23" s="10"/>
      <c r="D23" s="11"/>
      <c r="E23" s="12"/>
      <c r="F23" s="13"/>
      <c r="G23" s="42"/>
      <c r="H23" s="38"/>
      <c r="I23" s="38"/>
    </row>
    <row r="24" spans="1:9" ht="135" x14ac:dyDescent="0.25">
      <c r="A24" s="14">
        <v>1</v>
      </c>
      <c r="B24" s="15" t="s">
        <v>48</v>
      </c>
      <c r="C24" s="20" t="s">
        <v>49</v>
      </c>
      <c r="D24" s="21" t="s">
        <v>50</v>
      </c>
      <c r="E24" s="18" t="s">
        <v>16</v>
      </c>
      <c r="F24" s="19">
        <f>ROUND(0.9*2.2*2+1.7*2.2*2+1.7*2.05+1.5*0.15*2+0.7*0.15*2-0.83*0.5,2)</f>
        <v>15.17</v>
      </c>
      <c r="G24" s="43"/>
      <c r="H24" s="39">
        <f t="shared" ref="H24:H30" si="1">$F24*G24</f>
        <v>0</v>
      </c>
      <c r="I24" s="57"/>
    </row>
    <row r="25" spans="1:9" ht="60" x14ac:dyDescent="0.25">
      <c r="A25" s="14">
        <v>2</v>
      </c>
      <c r="B25" s="15" t="s">
        <v>51</v>
      </c>
      <c r="C25" s="20" t="s">
        <v>52</v>
      </c>
      <c r="D25" s="21" t="s">
        <v>53</v>
      </c>
      <c r="E25" s="22" t="s">
        <v>27</v>
      </c>
      <c r="F25" s="19">
        <v>1</v>
      </c>
      <c r="G25" s="43"/>
      <c r="H25" s="39">
        <f t="shared" si="1"/>
        <v>0</v>
      </c>
      <c r="I25" s="57"/>
    </row>
    <row r="26" spans="1:9" ht="60" x14ac:dyDescent="0.25">
      <c r="A26" s="14">
        <v>3</v>
      </c>
      <c r="B26" s="15" t="s">
        <v>54</v>
      </c>
      <c r="C26" s="20" t="s">
        <v>55</v>
      </c>
      <c r="D26" s="21" t="s">
        <v>56</v>
      </c>
      <c r="E26" s="18" t="s">
        <v>27</v>
      </c>
      <c r="F26" s="19">
        <v>1</v>
      </c>
      <c r="G26" s="43"/>
      <c r="H26" s="39">
        <f t="shared" si="1"/>
        <v>0</v>
      </c>
      <c r="I26" s="57"/>
    </row>
    <row r="27" spans="1:9" ht="45" x14ac:dyDescent="0.25">
      <c r="A27" s="14">
        <v>4</v>
      </c>
      <c r="B27" s="15" t="s">
        <v>57</v>
      </c>
      <c r="C27" s="17" t="s">
        <v>58</v>
      </c>
      <c r="D27" s="17" t="s">
        <v>59</v>
      </c>
      <c r="E27" s="18" t="s">
        <v>27</v>
      </c>
      <c r="F27" s="19">
        <v>1</v>
      </c>
      <c r="G27" s="43"/>
      <c r="H27" s="39">
        <f t="shared" si="1"/>
        <v>0</v>
      </c>
      <c r="I27" s="57"/>
    </row>
    <row r="28" spans="1:9" ht="60" x14ac:dyDescent="0.25">
      <c r="A28" s="14">
        <v>5</v>
      </c>
      <c r="B28" s="15" t="s">
        <v>60</v>
      </c>
      <c r="C28" s="20" t="s">
        <v>61</v>
      </c>
      <c r="D28" s="21" t="s">
        <v>62</v>
      </c>
      <c r="E28" s="18" t="s">
        <v>27</v>
      </c>
      <c r="F28" s="19">
        <v>1</v>
      </c>
      <c r="G28" s="43"/>
      <c r="H28" s="39">
        <f t="shared" si="1"/>
        <v>0</v>
      </c>
      <c r="I28" s="57"/>
    </row>
    <row r="29" spans="1:9" ht="45" x14ac:dyDescent="0.25">
      <c r="A29" s="14">
        <v>6</v>
      </c>
      <c r="B29" s="15" t="s">
        <v>63</v>
      </c>
      <c r="C29" s="20" t="s">
        <v>64</v>
      </c>
      <c r="D29" s="17" t="s">
        <v>65</v>
      </c>
      <c r="E29" s="18" t="s">
        <v>27</v>
      </c>
      <c r="F29" s="19">
        <v>1</v>
      </c>
      <c r="G29" s="43"/>
      <c r="H29" s="39">
        <f t="shared" si="1"/>
        <v>0</v>
      </c>
      <c r="I29" s="57"/>
    </row>
    <row r="30" spans="1:9" ht="30" x14ac:dyDescent="0.25">
      <c r="A30" s="14">
        <v>7</v>
      </c>
      <c r="B30" s="15" t="s">
        <v>66</v>
      </c>
      <c r="C30" s="20" t="s">
        <v>67</v>
      </c>
      <c r="D30" s="17" t="s">
        <v>68</v>
      </c>
      <c r="E30" s="18" t="s">
        <v>27</v>
      </c>
      <c r="F30" s="19">
        <v>1</v>
      </c>
      <c r="G30" s="43"/>
      <c r="H30" s="39">
        <f t="shared" si="1"/>
        <v>0</v>
      </c>
      <c r="I30" s="57"/>
    </row>
    <row r="31" spans="1:9" ht="15.75" x14ac:dyDescent="0.25">
      <c r="A31" s="8" t="s">
        <v>69</v>
      </c>
      <c r="B31" s="9" t="s">
        <v>70</v>
      </c>
      <c r="C31" s="10"/>
      <c r="D31" s="11"/>
      <c r="E31" s="12"/>
      <c r="F31" s="13"/>
      <c r="G31" s="42"/>
      <c r="H31" s="38"/>
      <c r="I31" s="38"/>
    </row>
    <row r="32" spans="1:9" ht="30" x14ac:dyDescent="0.25">
      <c r="A32" s="14">
        <v>1</v>
      </c>
      <c r="B32" s="15" t="s">
        <v>71</v>
      </c>
      <c r="C32" s="20" t="s">
        <v>72</v>
      </c>
      <c r="D32" s="21" t="s">
        <v>73</v>
      </c>
      <c r="E32" s="18" t="s">
        <v>74</v>
      </c>
      <c r="F32" s="19">
        <v>1</v>
      </c>
      <c r="G32" s="43"/>
      <c r="H32" s="39">
        <f t="shared" ref="H32:H48" si="2">$F32*G32</f>
        <v>0</v>
      </c>
      <c r="I32" s="57"/>
    </row>
    <row r="33" spans="1:9" ht="30" x14ac:dyDescent="0.25">
      <c r="A33" s="14">
        <v>2</v>
      </c>
      <c r="B33" s="15" t="s">
        <v>75</v>
      </c>
      <c r="C33" s="17" t="s">
        <v>76</v>
      </c>
      <c r="D33" s="17" t="s">
        <v>77</v>
      </c>
      <c r="E33" s="18" t="s">
        <v>74</v>
      </c>
      <c r="F33" s="19">
        <v>2</v>
      </c>
      <c r="G33" s="43"/>
      <c r="H33" s="39">
        <f t="shared" si="2"/>
        <v>0</v>
      </c>
      <c r="I33" s="57"/>
    </row>
    <row r="34" spans="1:9" ht="30" x14ac:dyDescent="0.25">
      <c r="A34" s="14">
        <v>3</v>
      </c>
      <c r="B34" s="15" t="s">
        <v>78</v>
      </c>
      <c r="C34" s="20" t="s">
        <v>79</v>
      </c>
      <c r="D34" s="21" t="s">
        <v>80</v>
      </c>
      <c r="E34" s="18" t="s">
        <v>74</v>
      </c>
      <c r="F34" s="19">
        <v>2</v>
      </c>
      <c r="G34" s="43"/>
      <c r="H34" s="39">
        <f t="shared" si="2"/>
        <v>0</v>
      </c>
      <c r="I34" s="57"/>
    </row>
    <row r="35" spans="1:9" ht="30" x14ac:dyDescent="0.25">
      <c r="A35" s="14">
        <v>4</v>
      </c>
      <c r="B35" s="15" t="s">
        <v>81</v>
      </c>
      <c r="C35" s="16" t="s">
        <v>82</v>
      </c>
      <c r="D35" s="17" t="s">
        <v>83</v>
      </c>
      <c r="E35" s="18" t="s">
        <v>74</v>
      </c>
      <c r="F35" s="19">
        <v>1</v>
      </c>
      <c r="G35" s="43"/>
      <c r="H35" s="39">
        <f t="shared" si="2"/>
        <v>0</v>
      </c>
      <c r="I35" s="57"/>
    </row>
    <row r="36" spans="1:9" ht="75" x14ac:dyDescent="0.25">
      <c r="A36" s="14">
        <v>5</v>
      </c>
      <c r="B36" s="15" t="s">
        <v>84</v>
      </c>
      <c r="C36" s="20" t="s">
        <v>85</v>
      </c>
      <c r="D36" s="21" t="s">
        <v>86</v>
      </c>
      <c r="E36" s="18" t="s">
        <v>27</v>
      </c>
      <c r="F36" s="19">
        <v>10</v>
      </c>
      <c r="G36" s="43"/>
      <c r="H36" s="39">
        <f t="shared" si="2"/>
        <v>0</v>
      </c>
      <c r="I36" s="57"/>
    </row>
    <row r="37" spans="1:9" ht="90" x14ac:dyDescent="0.25">
      <c r="A37" s="14">
        <v>6</v>
      </c>
      <c r="B37" s="15" t="s">
        <v>87</v>
      </c>
      <c r="C37" s="20" t="s">
        <v>88</v>
      </c>
      <c r="D37" s="21" t="s">
        <v>89</v>
      </c>
      <c r="E37" s="18" t="s">
        <v>27</v>
      </c>
      <c r="F37" s="19">
        <v>1</v>
      </c>
      <c r="G37" s="43"/>
      <c r="H37" s="39">
        <f t="shared" si="2"/>
        <v>0</v>
      </c>
      <c r="I37" s="57"/>
    </row>
    <row r="38" spans="1:9" ht="15.75" x14ac:dyDescent="0.25">
      <c r="A38" s="14">
        <v>7</v>
      </c>
      <c r="B38" s="15" t="s">
        <v>90</v>
      </c>
      <c r="C38" s="20" t="s">
        <v>91</v>
      </c>
      <c r="D38" s="21" t="s">
        <v>150</v>
      </c>
      <c r="E38" s="22" t="s">
        <v>92</v>
      </c>
      <c r="F38" s="19">
        <v>20</v>
      </c>
      <c r="G38" s="43"/>
      <c r="H38" s="39">
        <f t="shared" si="2"/>
        <v>0</v>
      </c>
      <c r="I38" s="57"/>
    </row>
    <row r="39" spans="1:9" ht="15.75" x14ac:dyDescent="0.25">
      <c r="A39" s="14">
        <v>8</v>
      </c>
      <c r="B39" s="15" t="s">
        <v>93</v>
      </c>
      <c r="C39" s="20" t="s">
        <v>94</v>
      </c>
      <c r="D39" s="21" t="s">
        <v>150</v>
      </c>
      <c r="E39" s="22" t="s">
        <v>92</v>
      </c>
      <c r="F39" s="19">
        <v>60</v>
      </c>
      <c r="G39" s="43"/>
      <c r="H39" s="39">
        <f t="shared" si="2"/>
        <v>0</v>
      </c>
      <c r="I39" s="57"/>
    </row>
    <row r="40" spans="1:9" ht="75" x14ac:dyDescent="0.25">
      <c r="A40" s="14">
        <v>9</v>
      </c>
      <c r="B40" s="15" t="s">
        <v>95</v>
      </c>
      <c r="C40" s="20" t="s">
        <v>96</v>
      </c>
      <c r="D40" s="17" t="s">
        <v>151</v>
      </c>
      <c r="E40" s="18" t="s">
        <v>27</v>
      </c>
      <c r="F40" s="19">
        <v>3</v>
      </c>
      <c r="G40" s="43"/>
      <c r="H40" s="39">
        <f t="shared" si="2"/>
        <v>0</v>
      </c>
      <c r="I40" s="57"/>
    </row>
    <row r="41" spans="1:9" ht="45" x14ac:dyDescent="0.25">
      <c r="A41" s="14">
        <v>10</v>
      </c>
      <c r="B41" s="15" t="s">
        <v>97</v>
      </c>
      <c r="C41" s="20" t="s">
        <v>98</v>
      </c>
      <c r="D41" s="21" t="s">
        <v>99</v>
      </c>
      <c r="E41" s="22" t="s">
        <v>27</v>
      </c>
      <c r="F41" s="19">
        <v>1</v>
      </c>
      <c r="G41" s="43"/>
      <c r="H41" s="39">
        <f t="shared" si="2"/>
        <v>0</v>
      </c>
      <c r="I41" s="57"/>
    </row>
    <row r="42" spans="1:9" ht="30" x14ac:dyDescent="0.25">
      <c r="A42" s="14">
        <v>11</v>
      </c>
      <c r="B42" s="15" t="s">
        <v>100</v>
      </c>
      <c r="C42" s="20" t="s">
        <v>101</v>
      </c>
      <c r="D42" s="21" t="s">
        <v>102</v>
      </c>
      <c r="E42" s="22" t="s">
        <v>74</v>
      </c>
      <c r="F42" s="19">
        <v>1</v>
      </c>
      <c r="G42" s="43"/>
      <c r="H42" s="39">
        <f t="shared" si="2"/>
        <v>0</v>
      </c>
      <c r="I42" s="57"/>
    </row>
    <row r="43" spans="1:9" ht="30" x14ac:dyDescent="0.25">
      <c r="A43" s="14">
        <v>12</v>
      </c>
      <c r="B43" s="15" t="s">
        <v>103</v>
      </c>
      <c r="C43" s="20" t="s">
        <v>104</v>
      </c>
      <c r="D43" s="21" t="s">
        <v>105</v>
      </c>
      <c r="E43" s="18" t="s">
        <v>92</v>
      </c>
      <c r="F43" s="19">
        <v>50</v>
      </c>
      <c r="G43" s="43"/>
      <c r="H43" s="39">
        <f t="shared" si="2"/>
        <v>0</v>
      </c>
      <c r="I43" s="57"/>
    </row>
    <row r="44" spans="1:9" ht="15.75" x14ac:dyDescent="0.25">
      <c r="A44" s="14">
        <v>13</v>
      </c>
      <c r="B44" s="15" t="s">
        <v>106</v>
      </c>
      <c r="C44" s="16" t="s">
        <v>107</v>
      </c>
      <c r="D44" s="17" t="s">
        <v>108</v>
      </c>
      <c r="E44" s="18" t="s">
        <v>109</v>
      </c>
      <c r="F44" s="19">
        <v>1</v>
      </c>
      <c r="G44" s="43"/>
      <c r="H44" s="39">
        <f t="shared" si="2"/>
        <v>0</v>
      </c>
      <c r="I44" s="57"/>
    </row>
    <row r="45" spans="1:9" ht="15.75" x14ac:dyDescent="0.25">
      <c r="A45" s="14">
        <v>14</v>
      </c>
      <c r="B45" s="15" t="s">
        <v>110</v>
      </c>
      <c r="C45" s="17" t="s">
        <v>111</v>
      </c>
      <c r="D45" s="17" t="s">
        <v>112</v>
      </c>
      <c r="E45" s="18" t="s">
        <v>109</v>
      </c>
      <c r="F45" s="19">
        <v>1</v>
      </c>
      <c r="G45" s="43"/>
      <c r="H45" s="39">
        <f t="shared" si="2"/>
        <v>0</v>
      </c>
      <c r="I45" s="57"/>
    </row>
    <row r="46" spans="1:9" ht="30" x14ac:dyDescent="0.25">
      <c r="A46" s="14">
        <v>15</v>
      </c>
      <c r="B46" s="23" t="s">
        <v>113</v>
      </c>
      <c r="C46" s="24" t="s">
        <v>114</v>
      </c>
      <c r="D46" s="25" t="s">
        <v>115</v>
      </c>
      <c r="E46" s="23" t="s">
        <v>116</v>
      </c>
      <c r="F46" s="26">
        <v>1</v>
      </c>
      <c r="G46" s="43"/>
      <c r="H46" s="39">
        <f t="shared" si="2"/>
        <v>0</v>
      </c>
      <c r="I46" s="57"/>
    </row>
    <row r="47" spans="1:9" ht="30" x14ac:dyDescent="0.25">
      <c r="A47" s="14">
        <v>16</v>
      </c>
      <c r="B47" s="15" t="s">
        <v>117</v>
      </c>
      <c r="C47" s="17" t="s">
        <v>118</v>
      </c>
      <c r="D47" s="17"/>
      <c r="E47" s="18" t="s">
        <v>34</v>
      </c>
      <c r="F47" s="19">
        <v>1</v>
      </c>
      <c r="G47" s="43"/>
      <c r="H47" s="39">
        <f t="shared" si="2"/>
        <v>0</v>
      </c>
      <c r="I47" s="57"/>
    </row>
    <row r="48" spans="1:9" ht="135" x14ac:dyDescent="0.25">
      <c r="A48" s="14">
        <v>17</v>
      </c>
      <c r="B48" s="64" t="s">
        <v>157</v>
      </c>
      <c r="C48" s="65" t="s">
        <v>159</v>
      </c>
      <c r="D48" s="21" t="s">
        <v>158</v>
      </c>
      <c r="E48" s="18" t="s">
        <v>109</v>
      </c>
      <c r="F48" s="19">
        <v>1</v>
      </c>
      <c r="G48" s="43"/>
      <c r="H48" s="39">
        <f t="shared" si="2"/>
        <v>0</v>
      </c>
      <c r="I48" s="57"/>
    </row>
    <row r="49" spans="1:9" ht="15.75" x14ac:dyDescent="0.25">
      <c r="A49" s="8" t="s">
        <v>119</v>
      </c>
      <c r="B49" s="9" t="s">
        <v>120</v>
      </c>
      <c r="C49" s="10"/>
      <c r="D49" s="11"/>
      <c r="E49" s="12"/>
      <c r="F49" s="13"/>
      <c r="G49" s="42"/>
      <c r="H49" s="38"/>
      <c r="I49" s="38"/>
    </row>
    <row r="50" spans="1:9" ht="60" x14ac:dyDescent="0.25">
      <c r="A50" s="14">
        <v>1</v>
      </c>
      <c r="B50" s="15" t="s">
        <v>121</v>
      </c>
      <c r="C50" s="17" t="s">
        <v>122</v>
      </c>
      <c r="D50" s="17" t="s">
        <v>123</v>
      </c>
      <c r="E50" s="22" t="s">
        <v>27</v>
      </c>
      <c r="F50" s="26">
        <v>1</v>
      </c>
      <c r="G50" s="43"/>
      <c r="H50" s="39">
        <f>$F50*G50</f>
        <v>0</v>
      </c>
      <c r="I50" s="57"/>
    </row>
    <row r="51" spans="1:9" ht="15.75" x14ac:dyDescent="0.25">
      <c r="A51" s="14">
        <v>2</v>
      </c>
      <c r="B51" s="15" t="s">
        <v>124</v>
      </c>
      <c r="C51" s="16" t="s">
        <v>125</v>
      </c>
      <c r="D51" s="17"/>
      <c r="E51" s="22" t="s">
        <v>92</v>
      </c>
      <c r="F51" s="19">
        <v>3</v>
      </c>
      <c r="G51" s="43"/>
      <c r="H51" s="39">
        <f>$F51*G51</f>
        <v>0</v>
      </c>
      <c r="I51" s="57"/>
    </row>
    <row r="52" spans="1:9" ht="15.75" x14ac:dyDescent="0.25">
      <c r="A52" s="14">
        <v>3</v>
      </c>
      <c r="B52" s="15" t="s">
        <v>126</v>
      </c>
      <c r="C52" s="16" t="s">
        <v>127</v>
      </c>
      <c r="D52" s="17"/>
      <c r="E52" s="22" t="s">
        <v>116</v>
      </c>
      <c r="F52" s="19">
        <v>1</v>
      </c>
      <c r="G52" s="43"/>
      <c r="H52" s="39">
        <f>$F52*G52</f>
        <v>0</v>
      </c>
      <c r="I52" s="57"/>
    </row>
    <row r="53" spans="1:9" ht="15.75" x14ac:dyDescent="0.25">
      <c r="A53" s="14">
        <v>4</v>
      </c>
      <c r="B53" s="15" t="s">
        <v>128</v>
      </c>
      <c r="C53" s="16" t="s">
        <v>129</v>
      </c>
      <c r="D53" s="17"/>
      <c r="E53" s="22" t="s">
        <v>27</v>
      </c>
      <c r="F53" s="19">
        <v>1</v>
      </c>
      <c r="G53" s="43"/>
      <c r="H53" s="39">
        <f>$F53*G53</f>
        <v>0</v>
      </c>
      <c r="I53" s="57"/>
    </row>
    <row r="54" spans="1:9" ht="30" x14ac:dyDescent="0.25">
      <c r="A54" s="14">
        <v>5</v>
      </c>
      <c r="B54" s="15" t="s">
        <v>130</v>
      </c>
      <c r="C54" s="16" t="s">
        <v>131</v>
      </c>
      <c r="D54" s="17"/>
      <c r="E54" s="22" t="s">
        <v>34</v>
      </c>
      <c r="F54" s="19">
        <v>1</v>
      </c>
      <c r="G54" s="43"/>
      <c r="H54" s="39">
        <f>$F54*G54</f>
        <v>0</v>
      </c>
      <c r="I54" s="57"/>
    </row>
    <row r="55" spans="1:9" ht="15.75" x14ac:dyDescent="0.25">
      <c r="A55" s="8" t="s">
        <v>132</v>
      </c>
      <c r="B55" s="9" t="s">
        <v>133</v>
      </c>
      <c r="C55" s="10"/>
      <c r="D55" s="11"/>
      <c r="E55" s="12"/>
      <c r="F55" s="13"/>
      <c r="G55" s="42"/>
      <c r="H55" s="38"/>
      <c r="I55" s="38"/>
    </row>
    <row r="56" spans="1:9" ht="60" x14ac:dyDescent="0.25">
      <c r="A56" s="27">
        <v>1</v>
      </c>
      <c r="B56" s="15" t="s">
        <v>134</v>
      </c>
      <c r="C56" s="16" t="s">
        <v>135</v>
      </c>
      <c r="D56" s="17" t="s">
        <v>136</v>
      </c>
      <c r="E56" s="22" t="s">
        <v>137</v>
      </c>
      <c r="F56" s="19">
        <v>1</v>
      </c>
      <c r="G56" s="43"/>
      <c r="H56" s="39">
        <f>$F56*G56</f>
        <v>0</v>
      </c>
      <c r="I56" s="57"/>
    </row>
    <row r="57" spans="1:9" ht="15.75" x14ac:dyDescent="0.25">
      <c r="A57" s="8" t="s">
        <v>145</v>
      </c>
      <c r="B57" s="9" t="s">
        <v>139</v>
      </c>
      <c r="C57" s="10"/>
      <c r="D57" s="11"/>
      <c r="E57" s="12"/>
      <c r="F57" s="13"/>
      <c r="G57" s="42"/>
      <c r="H57" s="38"/>
      <c r="I57" s="38"/>
    </row>
    <row r="58" spans="1:9" ht="60" x14ac:dyDescent="0.25">
      <c r="A58" s="14">
        <v>1</v>
      </c>
      <c r="B58" s="23" t="s">
        <v>140</v>
      </c>
      <c r="C58" s="28" t="s">
        <v>141</v>
      </c>
      <c r="D58" s="29"/>
      <c r="E58" s="30" t="s">
        <v>138</v>
      </c>
      <c r="F58" s="26">
        <v>1</v>
      </c>
      <c r="G58" s="43"/>
      <c r="H58" s="39">
        <f>$F58*G58</f>
        <v>0</v>
      </c>
      <c r="I58" s="57"/>
    </row>
    <row r="59" spans="1:9" ht="15.75" x14ac:dyDescent="0.25">
      <c r="A59" s="56"/>
      <c r="B59" s="71" t="s">
        <v>146</v>
      </c>
      <c r="C59" s="72"/>
      <c r="D59" s="73"/>
      <c r="E59" s="51"/>
      <c r="F59" s="52"/>
      <c r="G59" s="54"/>
      <c r="H59" s="55">
        <f>SUM(H10:H58)</f>
        <v>0</v>
      </c>
      <c r="I59" s="57"/>
    </row>
    <row r="60" spans="1:9" ht="15.75" x14ac:dyDescent="0.25">
      <c r="A60" s="56"/>
      <c r="B60" s="61"/>
      <c r="C60" s="72" t="s">
        <v>155</v>
      </c>
      <c r="D60" s="73"/>
      <c r="E60" s="51" t="s">
        <v>156</v>
      </c>
      <c r="F60" s="66">
        <v>4</v>
      </c>
      <c r="G60" s="54"/>
      <c r="H60" s="55">
        <f>4%*H59</f>
        <v>0</v>
      </c>
      <c r="I60" s="57"/>
    </row>
    <row r="61" spans="1:9" ht="15.75" x14ac:dyDescent="0.25">
      <c r="A61" s="56"/>
      <c r="B61" s="71" t="s">
        <v>147</v>
      </c>
      <c r="C61" s="72"/>
      <c r="D61" s="73"/>
      <c r="E61" s="51"/>
      <c r="F61" s="52"/>
      <c r="G61" s="54"/>
      <c r="H61" s="55">
        <f>(H59+H60)*0.1</f>
        <v>0</v>
      </c>
      <c r="I61" s="57"/>
    </row>
    <row r="62" spans="1:9" ht="15.75" x14ac:dyDescent="0.25">
      <c r="A62" s="56"/>
      <c r="B62" s="71" t="s">
        <v>148</v>
      </c>
      <c r="C62" s="72"/>
      <c r="D62" s="73"/>
      <c r="E62" s="51"/>
      <c r="F62" s="52"/>
      <c r="G62" s="54"/>
      <c r="H62" s="55">
        <f>H59+H61+H60</f>
        <v>0</v>
      </c>
      <c r="I62" s="57"/>
    </row>
    <row r="63" spans="1:9" ht="15.75" x14ac:dyDescent="0.25">
      <c r="A63" s="47"/>
      <c r="B63" s="48"/>
      <c r="C63" s="35"/>
      <c r="D63" s="48"/>
      <c r="E63" s="49"/>
      <c r="F63" s="36"/>
      <c r="G63" s="36"/>
      <c r="H63" s="36"/>
      <c r="I63" s="50"/>
    </row>
    <row r="64" spans="1:9" ht="72.75" customHeight="1" x14ac:dyDescent="0.25">
      <c r="A64" s="47"/>
      <c r="B64" s="74"/>
      <c r="C64" s="74"/>
      <c r="D64" s="48"/>
      <c r="E64" s="76" t="s">
        <v>161</v>
      </c>
      <c r="F64" s="75"/>
      <c r="G64" s="75"/>
      <c r="H64" s="75"/>
      <c r="I64" s="50"/>
    </row>
    <row r="65" spans="1:9" ht="15.75" x14ac:dyDescent="0.25">
      <c r="A65" s="47"/>
      <c r="B65" s="59"/>
      <c r="C65" s="59"/>
      <c r="D65" s="53"/>
      <c r="E65" s="60"/>
      <c r="F65" s="60"/>
      <c r="G65" s="60"/>
      <c r="H65" s="60"/>
      <c r="I65" s="50"/>
    </row>
    <row r="66" spans="1:9" ht="15.75" x14ac:dyDescent="0.25">
      <c r="A66" s="63"/>
      <c r="B66" s="63"/>
      <c r="C66" s="31"/>
      <c r="D66" s="32"/>
      <c r="E66" s="63"/>
      <c r="F66" s="33"/>
    </row>
    <row r="67" spans="1:9" ht="15.75" x14ac:dyDescent="0.25">
      <c r="A67" s="63"/>
      <c r="B67" s="63"/>
      <c r="C67" s="31"/>
      <c r="D67" s="32"/>
      <c r="E67" s="63"/>
      <c r="F67" s="33"/>
    </row>
    <row r="68" spans="1:9" ht="15.75" x14ac:dyDescent="0.25">
      <c r="A68" s="63"/>
      <c r="B68" s="63"/>
      <c r="C68" s="31"/>
      <c r="D68" s="32"/>
      <c r="E68" s="63"/>
      <c r="F68" s="33"/>
    </row>
    <row r="69" spans="1:9" ht="15.75" x14ac:dyDescent="0.25">
      <c r="A69" s="63"/>
      <c r="B69" s="67"/>
      <c r="C69" s="67"/>
      <c r="D69" s="32"/>
      <c r="E69" s="67"/>
      <c r="F69" s="67"/>
      <c r="G69" s="67"/>
      <c r="H69" s="67"/>
    </row>
  </sheetData>
  <mergeCells count="12">
    <mergeCell ref="B69:C69"/>
    <mergeCell ref="E69:H69"/>
    <mergeCell ref="A2:H2"/>
    <mergeCell ref="A3:H3"/>
    <mergeCell ref="A4:H4"/>
    <mergeCell ref="A5:H5"/>
    <mergeCell ref="B59:D59"/>
    <mergeCell ref="C60:D60"/>
    <mergeCell ref="B61:D61"/>
    <mergeCell ref="B62:D62"/>
    <mergeCell ref="B64:C64"/>
    <mergeCell ref="E64:H6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SeABank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su.nd</dc:creator>
  <cp:lastModifiedBy>viet.dd2</cp:lastModifiedBy>
  <cp:lastPrinted>2021-01-15T02:04:50Z</cp:lastPrinted>
  <dcterms:created xsi:type="dcterms:W3CDTF">2014-12-29T04:57:48Z</dcterms:created>
  <dcterms:modified xsi:type="dcterms:W3CDTF">2021-01-28T02:14:17Z</dcterms:modified>
</cp:coreProperties>
</file>