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activeTab="3"/>
  </bookViews>
  <sheets>
    <sheet name="CTSC-NT" sheetId="11" r:id="rId1"/>
    <sheet name="Biển hiệu" sheetId="12" r:id="rId2"/>
    <sheet name="ATM" sheetId="13" r:id="rId3"/>
    <sheet name="Tổng hợp" sheetId="14" r:id="rId4"/>
  </sheets>
  <externalReferences>
    <externalReference r:id="rId5"/>
  </externalReferences>
  <definedNames>
    <definedName name="_xlnm.Print_Area" localSheetId="2">ATM!$A$1:$I$40</definedName>
    <definedName name="_xlnm.Print_Area" localSheetId="1">'Biển hiệu'!$A$1:$I$28</definedName>
    <definedName name="_xlnm.Print_Area" localSheetId="0">'CTSC-NT'!$A$1:$I$100</definedName>
    <definedName name="_xlnm.Print_Area" localSheetId="3">'Tổng hợp'!$A$1:$E$27</definedName>
    <definedName name="USD">[1]Sheet1!$D$5</definedName>
    <definedName name="vnd">#REF!</definedName>
  </definedNames>
  <calcPr calcId="152511"/>
</workbook>
</file>

<file path=xl/calcChain.xml><?xml version="1.0" encoding="utf-8"?>
<calcChain xmlns="http://schemas.openxmlformats.org/spreadsheetml/2006/main">
  <c r="H12" i="11" l="1"/>
  <c r="H11" i="11"/>
  <c r="H10" i="11"/>
  <c r="H17" i="12"/>
  <c r="H16" i="11"/>
  <c r="H18" i="11"/>
  <c r="H19" i="11"/>
  <c r="H20" i="11"/>
  <c r="H24" i="11"/>
  <c r="H25" i="11"/>
  <c r="H27" i="11"/>
  <c r="H28" i="11"/>
  <c r="H29" i="11"/>
  <c r="H30" i="11"/>
  <c r="H31" i="11"/>
  <c r="H32" i="11"/>
  <c r="H33" i="11"/>
  <c r="H34" i="11"/>
  <c r="H75" i="11" l="1"/>
  <c r="H86" i="11"/>
  <c r="H12" i="13"/>
  <c r="H14" i="13"/>
  <c r="H15" i="13"/>
  <c r="H16" i="13"/>
  <c r="H17" i="13"/>
  <c r="H20" i="13"/>
  <c r="H21" i="13"/>
  <c r="H22" i="13"/>
  <c r="H23" i="13"/>
  <c r="H24" i="13"/>
  <c r="H25" i="13"/>
  <c r="H26" i="13"/>
  <c r="H27" i="13"/>
  <c r="H28" i="13"/>
  <c r="H30" i="13"/>
  <c r="H60" i="11" l="1"/>
  <c r="F18" i="13"/>
  <c r="H18" i="13" s="1"/>
  <c r="F26" i="11" l="1"/>
  <c r="H26" i="11" s="1"/>
  <c r="H50" i="11"/>
  <c r="F13" i="12" l="1"/>
  <c r="H15" i="12"/>
  <c r="F8" i="12"/>
  <c r="F38" i="11"/>
  <c r="H49" i="11"/>
  <c r="H47" i="11"/>
  <c r="H48" i="11"/>
  <c r="H42" i="11" l="1"/>
  <c r="F21" i="11" l="1"/>
  <c r="H21" i="11" s="1"/>
  <c r="F17" i="11" l="1"/>
  <c r="H17" i="11" s="1"/>
  <c r="F8" i="11"/>
  <c r="H13" i="11"/>
  <c r="H11" i="12" l="1"/>
  <c r="H10" i="12"/>
  <c r="H9" i="11"/>
  <c r="H83" i="11"/>
  <c r="H78" i="11"/>
  <c r="H79" i="11"/>
  <c r="H80" i="11" l="1"/>
  <c r="H81" i="11"/>
  <c r="H82" i="11"/>
  <c r="H84" i="11"/>
  <c r="H85" i="11"/>
  <c r="F13" i="13"/>
  <c r="H13" i="13" s="1"/>
  <c r="F10" i="13"/>
  <c r="H10" i="13" s="1"/>
  <c r="F9" i="13"/>
  <c r="H9" i="13" s="1"/>
  <c r="H16" i="12"/>
  <c r="H14" i="12"/>
  <c r="H13" i="12"/>
  <c r="H9" i="12"/>
  <c r="H8" i="12"/>
  <c r="H73" i="11"/>
  <c r="H53" i="11"/>
  <c r="H54" i="11"/>
  <c r="H55" i="11"/>
  <c r="H56" i="11"/>
  <c r="H57" i="11"/>
  <c r="H58" i="11"/>
  <c r="H59" i="11"/>
  <c r="H61" i="11"/>
  <c r="H62" i="11"/>
  <c r="H63" i="11"/>
  <c r="H64" i="11"/>
  <c r="H65" i="11"/>
  <c r="H66" i="11"/>
  <c r="H52" i="11"/>
  <c r="F23" i="11"/>
  <c r="H23" i="11" s="1"/>
  <c r="H15" i="11"/>
  <c r="H18" i="12" l="1"/>
  <c r="H31" i="13"/>
  <c r="C8" i="14" s="1"/>
  <c r="F22" i="11"/>
  <c r="H22" i="11" s="1"/>
  <c r="C7" i="14" l="1"/>
  <c r="H41" i="11" l="1"/>
  <c r="H44" i="11" l="1"/>
  <c r="H74" i="11"/>
  <c r="H71" i="11"/>
  <c r="H8" i="11"/>
  <c r="H68" i="11" l="1"/>
  <c r="H69" i="11"/>
  <c r="H46" i="11"/>
  <c r="H76" i="11" l="1"/>
  <c r="H72" i="11"/>
  <c r="H70" i="11"/>
  <c r="H45" i="11"/>
  <c r="H40" i="11"/>
  <c r="H43" i="11"/>
  <c r="H39" i="11"/>
  <c r="H38" i="11"/>
  <c r="H37" i="11"/>
  <c r="H36" i="11"/>
  <c r="H35" i="11"/>
  <c r="H87" i="11" s="1"/>
  <c r="C6" i="14" s="1"/>
  <c r="C9" i="14" l="1"/>
  <c r="C10" i="14" l="1"/>
  <c r="C11" i="14" s="1"/>
  <c r="C12" i="14" s="1"/>
  <c r="C13" i="14" s="1"/>
</calcChain>
</file>

<file path=xl/sharedStrings.xml><?xml version="1.0" encoding="utf-8"?>
<sst xmlns="http://schemas.openxmlformats.org/spreadsheetml/2006/main" count="495" uniqueCount="320">
  <si>
    <t>m2</t>
  </si>
  <si>
    <t>TỔNG CỘNG</t>
  </si>
  <si>
    <t>- Giá thi công là Giá được tính trong hợp đồng, dựa trên kết quả chấm thầu và đàm phán giảm Giá</t>
  </si>
  <si>
    <t>- Khối lượng dự toán là khối lượng tạm tính, khối lượng nghiệm thu là khối lượng thi công thực tế tại công trình</t>
  </si>
  <si>
    <t>bộ</t>
  </si>
  <si>
    <t>m</t>
  </si>
  <si>
    <t>GHI CHÚ</t>
  </si>
  <si>
    <t>THÀNH TIỀN</t>
  </si>
  <si>
    <t>ĐƠN GIÁ</t>
  </si>
  <si>
    <t>KHỐI LƯỢNG</t>
  </si>
  <si>
    <t>ĐVT</t>
  </si>
  <si>
    <t>QUY CÁCH / XUẤT XỨ / BẢN VẼ</t>
  </si>
  <si>
    <t>HẠNG MỤC / MÔ TẢ</t>
  </si>
  <si>
    <t>MÃ CV</t>
  </si>
  <si>
    <t>STT</t>
  </si>
  <si>
    <t>HẠNG MỤC         : CẢI TẠO XÂY DỰNG VÀ TRANG BỊ NỘI THẤT</t>
  </si>
  <si>
    <t>BẢNG DỰ TOÁN KINH PHÍ XÂY LẮP &amp;TRANG BỊ  NỘI THẤT</t>
  </si>
  <si>
    <t>cái</t>
  </si>
  <si>
    <t>NT.V1</t>
  </si>
  <si>
    <t>Đ.TB1</t>
  </si>
  <si>
    <t>Sino</t>
  </si>
  <si>
    <t>Đ.TB3</t>
  </si>
  <si>
    <t>Đ.C9</t>
  </si>
  <si>
    <t>MS.01</t>
  </si>
  <si>
    <t>Ghế nhân viên 
(ghế Hòa Phát - GL 110)</t>
  </si>
  <si>
    <t xml:space="preserve">Cadivi/Trần Phú </t>
  </si>
  <si>
    <t>Cáp điện 2 x 2.5 mm (dây cấp cho ổ cắm)</t>
  </si>
  <si>
    <t>HT.VK1</t>
  </si>
  <si>
    <t>HT.TC6</t>
  </si>
  <si>
    <t>Maxilite - ICI</t>
  </si>
  <si>
    <t>Cái</t>
  </si>
  <si>
    <t>NT.T1</t>
  </si>
  <si>
    <r>
      <t xml:space="preserve">Tủ phụ quầy giao dịch
KT: </t>
    </r>
    <r>
      <rPr>
        <b/>
        <sz val="12"/>
        <rFont val="Times New Roman"/>
        <family val="1"/>
      </rPr>
      <t>600x400x650</t>
    </r>
  </si>
  <si>
    <r>
      <t xml:space="preserve">Gỗ MFC phủ melamine vân gỗ sáng màu, mã MFC-MS-2340. Cạnh gỗ dán dây PVC dày 2mm trùng màu. Ngăn kéo sole mở 2 phía, ray trượt Hafele bánh nhựa.
Mã bản vẽ: </t>
    </r>
    <r>
      <rPr>
        <b/>
        <sz val="12"/>
        <rFont val="Times New Roman"/>
        <family val="1"/>
      </rPr>
      <t>A2-2</t>
    </r>
  </si>
  <si>
    <t xml:space="preserve">Vách logo wall cho Phòng giao dịch
</t>
  </si>
  <si>
    <r>
      <t xml:space="preserve">Phần trên và dưới gỗ MFC phủ melamine vân gỗ sáng màu, mã MFC-MS-2340, đóng hộp dày 100. Phần tiếp giáp các tấm MFC đảm bảo phẳng, khít và được dán cạnh bằng dây PVC mỏng. Phần giữa kính cường lực 8mm sơn màu đỏ 1 mặt, dán trên nền gỗ MDF. Logo thương hiệu SeABank và đồng tiền mica cắt CNC theo chỉ định. Lắp đèn hắt sáng ánh sáng trắng cạnh trên và dưới tấm kính.
Mã bản vẽ: </t>
    </r>
    <r>
      <rPr>
        <b/>
        <sz val="12"/>
        <rFont val="Times New Roman"/>
        <family val="1"/>
      </rPr>
      <t>A2-9</t>
    </r>
  </si>
  <si>
    <t>NT.V5</t>
  </si>
  <si>
    <r>
      <t xml:space="preserve">Ván  okal, đóng hộp dày 50mm, cao 1,1m; phần cánh rộng 700, bản lề mở 1 chiều, có chốt gạt ngang
Mã bản vẽ: </t>
    </r>
    <r>
      <rPr>
        <b/>
        <sz val="12"/>
        <rFont val="Times New Roman"/>
        <family val="1"/>
      </rPr>
      <t>A2-1-4</t>
    </r>
  </si>
  <si>
    <t xml:space="preserve">Bàn nhân viên 1.2M
KT: 1200x560x750
Bàn Fami mã CD1256H </t>
  </si>
  <si>
    <t>Ghế đôn cho quầy ngồi</t>
  </si>
  <si>
    <t>Khung gỗ tự nhiên, đệm mút, bọc nỉ màu đỏ, chân gỗ sơn trắng, đế nhựa.</t>
  </si>
  <si>
    <t>PHẦN NỘI THẤT</t>
  </si>
  <si>
    <t>PHẦN ĐIỆN</t>
  </si>
  <si>
    <t>Đ.C11</t>
  </si>
  <si>
    <t>Ống luồn dây D20</t>
  </si>
  <si>
    <t>Ổ cắm đôi 3 chấu</t>
  </si>
  <si>
    <t>Đ.TB6</t>
  </si>
  <si>
    <t>Đ.N13</t>
  </si>
  <si>
    <t>PHẦN XÂY DỰNG</t>
  </si>
  <si>
    <t>Vinh Tuong - Lagyp</t>
  </si>
  <si>
    <t xml:space="preserve">Hai Long/Ha Noi bao gồm khung gia cố </t>
  </si>
  <si>
    <t>THUẾ VAT 10%</t>
  </si>
  <si>
    <t>trọn gói</t>
  </si>
  <si>
    <t>PHẦN  PHÁ DỠ</t>
  </si>
  <si>
    <t>TT</t>
  </si>
  <si>
    <t>ĐH.K1</t>
  </si>
  <si>
    <t>Ống thoát nước ngưng</t>
  </si>
  <si>
    <t>ĐH.K5</t>
  </si>
  <si>
    <t>Cadivi/ Trần Phú</t>
  </si>
  <si>
    <t>ĐH.K6</t>
  </si>
  <si>
    <t>SP/SINO</t>
  </si>
  <si>
    <t xml:space="preserve"> ĐIỀU HÒA </t>
  </si>
  <si>
    <t>Cửa kính, vách kính cường lực dày 12mm</t>
  </si>
  <si>
    <t>Hộc tủ di động
KT 407x521x555
(Hộc di động Fami mã SM 1830FH)</t>
  </si>
  <si>
    <t>MS.03</t>
  </si>
  <si>
    <t>Ghế khách hàng
(Ghế chân quỳ Hòa Phát - GL 411)</t>
  </si>
  <si>
    <r>
      <t xml:space="preserve">Ghế lưng lưới màu đen, đệm ngồi bọc nỉ màu đỏ, chân quỳ, tay vịn nhựa.
KT: W580 x D600 x H960 mm 
(Mã SP: </t>
    </r>
    <r>
      <rPr>
        <b/>
        <sz val="12"/>
        <rFont val="Times New Roman"/>
        <family val="1"/>
      </rPr>
      <t>Hòa Phát GL 411</t>
    </r>
    <r>
      <rPr>
        <sz val="12"/>
        <rFont val="Times New Roman"/>
        <family val="1"/>
      </rPr>
      <t>)</t>
    </r>
  </si>
  <si>
    <t>ĐH.K7</t>
  </si>
  <si>
    <t>Nhân công lắp đặt</t>
  </si>
  <si>
    <t>chuyến</t>
  </si>
  <si>
    <t>Tháo dỡ hệ thống điện hiện trạng</t>
  </si>
  <si>
    <t xml:space="preserve">Ống đồng + bảo ôn + simili </t>
  </si>
  <si>
    <t>Đồng bộ theo điều hòa</t>
  </si>
  <si>
    <t>ĐH.K4</t>
  </si>
  <si>
    <t>Đ.C8</t>
  </si>
  <si>
    <t>Cadivi/Trần Phú</t>
  </si>
  <si>
    <t>Cáp đôi 2 x 4 mm ( Dây nguồn)</t>
  </si>
  <si>
    <t>Tủ tài liệu cao 0.8m
KT: 800x420x854
(Tủ tài liệu Fami mã SM6220)</t>
  </si>
  <si>
    <t>Tủ tài liệu Fami mã SM6220</t>
  </si>
  <si>
    <t>Ghi chú:</t>
  </si>
  <si>
    <t>- Trong suốt quá trình tham gia chào giá và thi công, nhà thầu phải khảo sát hiện trạng công trình và báo cáo</t>
  </si>
  <si>
    <t xml:space="preserve">   với CĐT nếu có bất cứ thay đổi hoặc vướng mắc nào gặp phải</t>
  </si>
  <si>
    <t>PVC Tiền phong/ D20</t>
  </si>
  <si>
    <r>
      <t xml:space="preserve">Quầy giao dịch theo thiết kế mới 2018 của Seabank
KT: </t>
    </r>
    <r>
      <rPr>
        <b/>
        <sz val="12"/>
        <rFont val="Times New Roman"/>
        <family val="1"/>
      </rPr>
      <t>1200x800x850</t>
    </r>
  </si>
  <si>
    <t>MS.07</t>
  </si>
  <si>
    <t>MS.09</t>
  </si>
  <si>
    <t>MS.15</t>
  </si>
  <si>
    <t>Thuê xe vận chuyển đồ đi tiêu hủy, xe tải 2.5 tấn</t>
  </si>
  <si>
    <t>Trần phẳng khung chìm thi công giật cấp theo thiết kế - tấm thạch cao 9mm</t>
  </si>
  <si>
    <t>Vĩnh Tường - Lagyp</t>
  </si>
  <si>
    <t>HT.TC3</t>
  </si>
  <si>
    <t xml:space="preserve">Vách thạch cao 2 mặt 1 lớp tấm 9mm, khoảng cách xương 400mm.
</t>
  </si>
  <si>
    <t xml:space="preserve">Bản lề âm sàn </t>
  </si>
  <si>
    <t>VVP (Thái Lan)</t>
  </si>
  <si>
    <t xml:space="preserve">Khoá âm sàn </t>
  </si>
  <si>
    <t>Phụ kiện  nẹp  inox + kẹp kính</t>
  </si>
  <si>
    <t>02 bộ kẹp kính I, L/ 01 bộ cửa</t>
  </si>
  <si>
    <t>Tay nắm nhỏ INOX 0.6 m</t>
  </si>
  <si>
    <t>Thái Lan</t>
  </si>
  <si>
    <t>Khung cửa chính bọc hoàn thiện tấm nhôm màu đỏ (Khung nhôm/sắt hộp 14*14 mạ kẽm hàn thành khung ngàm đáy sàn, mặt ngoài ốp Alu)</t>
  </si>
  <si>
    <t>Alumex dùng cho ngoại thất. Theo thiết kế chuẩn của Seabank</t>
  </si>
  <si>
    <t xml:space="preserve">Dán decan kính mờ  logo SeaBank </t>
  </si>
  <si>
    <t>Theo thiết kế chuẩn của Seabank</t>
  </si>
  <si>
    <t>HT.VK4</t>
  </si>
  <si>
    <t>HT.VK5</t>
  </si>
  <si>
    <t>HT.VK6</t>
  </si>
  <si>
    <t>HT.VK9</t>
  </si>
  <si>
    <t>HT.VK14</t>
  </si>
  <si>
    <t>HT.VK13</t>
  </si>
  <si>
    <t>SP/SINO/LIOA</t>
  </si>
  <si>
    <t>tủ</t>
  </si>
  <si>
    <t>Cáp điện 2 x 1.5 mm (cấp điện hệ thống đèn chiếu sáng)</t>
  </si>
  <si>
    <t>Rạng Đông/Philip</t>
  </si>
  <si>
    <t>Bao gồm mặt + hạt. Lắp cho đèn trần  PGD</t>
  </si>
  <si>
    <t>Công tắc 2 hạt lắp cho đèn chiếu sáng</t>
  </si>
  <si>
    <t>Attomat điện ổ cắm, điện chiếu sáng 20A -    1 pha</t>
  </si>
  <si>
    <t>Đ.C10</t>
  </si>
  <si>
    <t>Đ.N12</t>
  </si>
  <si>
    <t>Đ.K2</t>
  </si>
  <si>
    <t>Đ.N3</t>
  </si>
  <si>
    <t xml:space="preserve">Lắp tủ âm tường 18 đường ra </t>
  </si>
  <si>
    <t>Đ.C5</t>
  </si>
  <si>
    <t xml:space="preserve">Đế nổi Sino </t>
  </si>
  <si>
    <t>Nhân công lắp đặt hệ thống</t>
  </si>
  <si>
    <t>Aptomat 30 A 1pha</t>
  </si>
  <si>
    <t>Đ.N10</t>
  </si>
  <si>
    <t>Đ.TB5</t>
  </si>
  <si>
    <t xml:space="preserve">Daikin/ hoặc tương đương
</t>
  </si>
  <si>
    <t>Dây điều khiển 2x2.5mm</t>
  </si>
  <si>
    <t>BẢNG DỰ TOÁN KINH PHÍ BIỂN HIỆU</t>
  </si>
  <si>
    <t>VIII</t>
  </si>
  <si>
    <t>BIỂN HIỆU - MẶT TIỀN</t>
  </si>
  <si>
    <t>BH.HD2.1</t>
  </si>
  <si>
    <t>Biển hộp đèn 1 mặt (Biển thương hiệu SeABank)</t>
  </si>
  <si>
    <t>Mặt biển 3M Panagraphic III, Logo seabank bằng decal 3M translucent 3630 - 33, 3630 - 22. Mặt hông, mặt đáy, mặt trên, dưới dùng vật liệu nhôm hợp kim dày 2mm, có lỗ thông hơi phía hông và phía đáy; mặt sau bịt bằng Alumium ngoài trời, dày 3mm, hệ thống đèn chiếu sáng bằng tuyp philips dài 1,2 m, số lượng 5 bóng/ 1m. (đã bao gồm chi phí dây điện, timer, automat, khởi động từ và nhân công lắp đặt hoàn thiện,)</t>
  </si>
  <si>
    <t>BH.HD2.3</t>
  </si>
  <si>
    <t>Phần dải địa chỉ màu đỏ in địa chỉ Phòng giao dịch</t>
  </si>
  <si>
    <t>Decal 3M Translucent 3630 - 33 red in địa chỉ điểm giao dịch của SeABank. Thông tin địa chỉ do SeABank cung cấp</t>
  </si>
  <si>
    <t>md</t>
  </si>
  <si>
    <t>Pano quảng cáo sản phẩm</t>
  </si>
  <si>
    <t>BH.PN2</t>
  </si>
  <si>
    <t xml:space="preserve">Lắp đặt Pano Quảng cáo sản phẩm </t>
  </si>
  <si>
    <t xml:space="preserve">Bạt hiflex in mực ngoài trời hình ảnh quảng cáo sản phẩm SeABank, đằng sau lót tôn lá chống gió dày 0.3 - 0.5 mm. Chi phí bao gồm nhân công và vật tư in ấn + treo lắp pano mới, tận dụng hệ khung thép hiện trạng để gia cố treo lắp nhằm đảm bảo chắc chắn trong việc chống gió bão. </t>
  </si>
  <si>
    <t>BH.3M</t>
  </si>
  <si>
    <t>Decal kính:  3M One way vision (Decal lưới)</t>
  </si>
  <si>
    <t>Công dụng:  
- Người sử dụng bên trong có thể nhìn ra bên ngoài.
- Bên ngoài hiển thị hình ảnh quảng cáo, không nhìn xuyên phía trong.
- Cân bằng giữa mục tiêu quảng cáo và nhu cầu lấy sáng, đảm bảo an ninh, an toàn…</t>
  </si>
  <si>
    <t>Biển đồng (KT: 0.35 x 0.5 x 0.02) ghi thông tin địa chỉ phòng giao dịch</t>
  </si>
  <si>
    <t>SeABank cung cấp thông tin của biển đồng</t>
  </si>
  <si>
    <t>Ghi chú :</t>
  </si>
  <si>
    <t>- Trong suốt quá trình tham gia chào giá và thi công, nhà thầu phải khảo sát hiện trạng công trình và báo cáo với CĐT nếu có bất cứ thay đổi 
hoặc vướng mắc nào gặp phải</t>
  </si>
  <si>
    <t>BẢNG DỰ TOÁN KINH PHÍ ATM</t>
  </si>
  <si>
    <t>IX</t>
  </si>
  <si>
    <t>PHẦN ATM</t>
  </si>
  <si>
    <t>I</t>
  </si>
  <si>
    <t>Hệ thống mái</t>
  </si>
  <si>
    <t>X1</t>
  </si>
  <si>
    <t xml:space="preserve">Biển hộp đèn Quảng cáo khung xương sắt hộp, sơn chống gỉ, Mặt biển tấm Alumex, Logo, bộ chữ SeABank, ATM cắt khắc Mika gắn chìm.  </t>
  </si>
  <si>
    <t>Alumex Alcorest
Mica đen 3 ly
Sắt hộp 25x25, 20x40 (dầy 1ly)
Kích thước theo bản vẽ chi tiết.</t>
  </si>
  <si>
    <t>X2</t>
  </si>
  <si>
    <t xml:space="preserve">Nóc trên, mặt dưới biển hộp đèn. </t>
  </si>
  <si>
    <t>Alumex Alcorest
Mica đỏ 3 ly
Sắt hộp 25x25, 20x40 (dầy 1ly)
Kích thước theo bản vẽ chi tiết.</t>
  </si>
  <si>
    <t>II</t>
  </si>
  <si>
    <t>Phần thân cabin</t>
  </si>
  <si>
    <t>X3</t>
  </si>
  <si>
    <t>Mặt trước, mặt sau thân máy bằng Nhôm Alumech 3mm</t>
  </si>
  <si>
    <t>Alumex Alcorest
Sắt hộp 25x25, 20x40 (dầy 1ly)
Kích thước, màu sắc theo bản vẽ chi tiết.</t>
  </si>
  <si>
    <t>K21</t>
  </si>
  <si>
    <t xml:space="preserve">Đan xương sắt mặt sau chống trộm bằng thép hộp 20x20 khoảng cách 200x200.   </t>
  </si>
  <si>
    <t>X5</t>
  </si>
  <si>
    <t>Bộ logo mika trắng 2mm dán mặt trước ATM (theo thiết kế)</t>
  </si>
  <si>
    <t>Mika 3ly</t>
  </si>
  <si>
    <t>Bộ</t>
  </si>
  <si>
    <t>X6</t>
  </si>
  <si>
    <t>Khắc CNC Bộ chữ "kết nối giá trị cuộc sống" bằng mica trắng</t>
  </si>
  <si>
    <t>X7</t>
  </si>
  <si>
    <t>Bộ logo biểu tượng chấp nhận thanh toán và số điện thoại callcenter in trên decal ngoài trời</t>
  </si>
  <si>
    <t>Decal PP, kích thước theo thiết kế</t>
  </si>
  <si>
    <t>X8</t>
  </si>
  <si>
    <t xml:space="preserve">Decan dán thân máy </t>
  </si>
  <si>
    <t>III</t>
  </si>
  <si>
    <t>Thiết bị điện:</t>
  </si>
  <si>
    <t>X9</t>
  </si>
  <si>
    <t>Attomat chống giật 20A-30mA.</t>
  </si>
  <si>
    <t>Ls/Sino/Lioa/Vanlock tương đương.</t>
  </si>
  <si>
    <t>X10</t>
  </si>
  <si>
    <t>Role Time hẹn giờ bật tắt thiết bị điện.</t>
  </si>
  <si>
    <t>National/ tương đương</t>
  </si>
  <si>
    <t>X11</t>
  </si>
  <si>
    <t>Đèn Downlight âm trần D100
*Chụp đèn mạ inox
*01 Bóng tiết kiệm điện
*Kính bảo vệ (chất liệu kính phun cát chống nhiệt)</t>
  </si>
  <si>
    <t>Paragon/Duhal/Điện Quang, Rạng Đông</t>
  </si>
  <si>
    <t>X12</t>
  </si>
  <si>
    <t>Dây điện 2 x 1.5 mm</t>
  </si>
  <si>
    <t>Cadivi/Trần Phú/Cadisun/Lioa</t>
  </si>
  <si>
    <t>X13</t>
  </si>
  <si>
    <t>Dây điện 2 x 2.5 mm</t>
  </si>
  <si>
    <t>Dây điện 1 x 1.5 mm (dây tiếp đất)</t>
  </si>
  <si>
    <t>X14</t>
  </si>
  <si>
    <t>Đèn neon 0.6 m hắt sáng trong hộp biển quảng cáo</t>
  </si>
  <si>
    <t>Rạng Đông/Phillip/Điện Quang</t>
  </si>
  <si>
    <t>X15</t>
  </si>
  <si>
    <t>Ổ cắm 3 chấu 3 lỗ cắm chuyên dùng cho ATM.</t>
  </si>
  <si>
    <t>Lioa/Vanlock/Sino/Clipsal.</t>
  </si>
  <si>
    <t>B33</t>
  </si>
  <si>
    <t xml:space="preserve">Tủ điện sắt sơn tĩnh điện 300x 400 x150 </t>
  </si>
  <si>
    <t>TH hoặc tương đương</t>
  </si>
  <si>
    <t>Chiếc</t>
  </si>
  <si>
    <t>IV</t>
  </si>
  <si>
    <t>Hạng mục khác</t>
  </si>
  <si>
    <t>BẢNG TỔNG HỢP KINH PHÍ</t>
  </si>
  <si>
    <t xml:space="preserve">HẠNG MỤC </t>
  </si>
  <si>
    <t>CHI PHÍ</t>
  </si>
  <si>
    <t>Cải tạo xây dựng và trang bị nội thất</t>
  </si>
  <si>
    <t>Biển hiệu</t>
  </si>
  <si>
    <t>ATM</t>
  </si>
  <si>
    <t xml:space="preserve">TỔNG CỘNG ĐÃ BAO GỒM THUẾ </t>
  </si>
  <si>
    <t>Đầu báo khói quang </t>
  </si>
  <si>
    <t>GST C-9102</t>
  </si>
  <si>
    <t>Nút nhấn khẩn cấp</t>
  </si>
  <si>
    <t xml:space="preserve">Trung quốc </t>
  </si>
  <si>
    <t>Còi báo cháy có tích hợp đèn chớp</t>
  </si>
  <si>
    <t>GST C-9403</t>
  </si>
  <si>
    <t>Đèn  EXIT</t>
  </si>
  <si>
    <t>Nhân công và vật liệu phụ khác</t>
  </si>
  <si>
    <t>Nhân công lắp đặt và vật tư, vật liệu lắp đặt trọn gói, bảo đảm hệ thống báo khói hoạt động tốt.</t>
  </si>
  <si>
    <t>PHÒNG CHÁY CHỮA CHÁY</t>
  </si>
  <si>
    <r>
      <t xml:space="preserve">Thân trên Gỗ MFC phủ melamine vân gỗ sáng màu, mã MFC-MS-2340; thân dưới dán dè laminate màu trắng bóng. Cạnh gỗ dán dây PVC dày 2mm trùng màu. Mặt khách hàng ốp đá nhân tạo siêu cứng màu trắng sứ. Ngăn kéo ray trượt Hafele bánh nhựa, lắp khóa ở ngăn kéo trên cùng.  Lắp đèn chiếu sáng chân bàn ánh sáng vàng. Số thứ tự quầy mica 5mm màu đỏ cắt chữ cao 15cm.
Mã bản vẽ: </t>
    </r>
    <r>
      <rPr>
        <b/>
        <sz val="12"/>
        <rFont val="Times New Roman"/>
        <family val="1"/>
      </rPr>
      <t>A2-11-1; A2-11-2</t>
    </r>
  </si>
  <si>
    <t>HẠNG MỤC         : BIỂN HIỆU</t>
  </si>
  <si>
    <t>HT.HT7</t>
  </si>
  <si>
    <t xml:space="preserve">Cáp điện 2x4 mm (dây nguồn cấp cho biển hiệu , ATM) </t>
  </si>
  <si>
    <t xml:space="preserve">Bao gồm mặt + hạt. </t>
  </si>
  <si>
    <t>Aptomat 60A 1 pha tổng</t>
  </si>
  <si>
    <t>Bình bột chữa cháy MFZ4</t>
  </si>
  <si>
    <t>Trung quốc</t>
  </si>
  <si>
    <t>bình</t>
  </si>
  <si>
    <t>Bình CO2 3kg</t>
  </si>
  <si>
    <t>Tiêu lệnh chữa cháy / Bảng cấm hút thuốc</t>
  </si>
  <si>
    <t>Bảng tiêu lệnh chữa cháy và biển cấm hút thuốc lắp đặt tại sảnh, vị trí dễ quan sát</t>
  </si>
  <si>
    <t>MT.1</t>
  </si>
  <si>
    <t>- Alcorest mã EV2002;
- bao gồm cả hệ khung sắt hộp mạ kẽm gắn Alu</t>
  </si>
  <si>
    <t xml:space="preserve">Hệ khung gia cố treo biển hiệu mặt tiền 1 mặt trên cao </t>
  </si>
  <si>
    <t>Sắt V hoặc sắt hộp mạ kẽm đảm bảo chắc chắn và thẩm mỹ.</t>
  </si>
  <si>
    <t xml:space="preserve">Tháo dỡ vách kính cường lực 12mm mặt tiền </t>
  </si>
  <si>
    <t>Sơn, bả trần và vách thạch cao trong nhà (sơn 3 nước)</t>
  </si>
  <si>
    <t>HT.HT8</t>
  </si>
  <si>
    <t>HT.CC7</t>
  </si>
  <si>
    <t>Sơn Logo Seabank trên cửa cuốn</t>
  </si>
  <si>
    <t>Theo quy định của SeABank</t>
  </si>
  <si>
    <t>Sơn không tường trong nhà (sơn 3 nước)</t>
  </si>
  <si>
    <t xml:space="preserve">Tháo dỡ cửa Wc </t>
  </si>
  <si>
    <t>Tủ tài liệu cao 1.8m
KT: 800x420x1800
(Tủ tài liệu Fami mã SM8250)</t>
  </si>
  <si>
    <t>MS.13</t>
  </si>
  <si>
    <t xml:space="preserve">MFC - Mầu PO </t>
  </si>
  <si>
    <t>MS.05</t>
  </si>
  <si>
    <t>Ghế trưởng phòng  
(Ghế Hòa Phát - SG 350)</t>
  </si>
  <si>
    <r>
      <t xml:space="preserve">Ghế lưng cao bọc da công nghiệp màu đen, chân nhựa 5 chấu có bánh xe, piston nâng hạ thủy lực, bát điều chỉnh độ ngả ghế, tay vịn nhựa.
KT: W620 x D710 x H1150 mm 
(Mã SP: </t>
    </r>
    <r>
      <rPr>
        <b/>
        <sz val="12"/>
        <rFont val="Times New Roman"/>
        <family val="1"/>
      </rPr>
      <t>Hòa Phát SG 350</t>
    </r>
    <r>
      <rPr>
        <sz val="12"/>
        <rFont val="Times New Roman"/>
        <family val="1"/>
      </rPr>
      <t>)</t>
    </r>
  </si>
  <si>
    <t>MS16</t>
  </si>
  <si>
    <t>Bàn trưởng phòng 1.6m
KT: 1600x700x750
(Bàn Fami mã CD1600H)</t>
  </si>
  <si>
    <r>
      <t xml:space="preserve">Bàn Fami gỗ MFC màu PO (vân gỗ sáng màu)
Mã SP: </t>
    </r>
    <r>
      <rPr>
        <b/>
        <sz val="12"/>
        <rFont val="Times New Roman"/>
        <family val="1"/>
      </rPr>
      <t>CD1600H</t>
    </r>
  </si>
  <si>
    <t>Biển poster gắn tường
KT: 600x800</t>
  </si>
  <si>
    <r>
      <t xml:space="preserve">2 lớp mika trong 5mm, lớp ngoài mài vát cạnh, giữa kẹp ảnh quảng cáo sản phẩm, chân inox liên kết vít nở với tường, cạnh dưới cao cách sàn 1.5m </t>
    </r>
    <r>
      <rPr>
        <b/>
        <sz val="12"/>
        <rFont val="Times New Roman"/>
        <family val="1"/>
      </rPr>
      <t>Mã bản vẽ: A1-8</t>
    </r>
  </si>
  <si>
    <t>NT.K2</t>
  </si>
  <si>
    <t>Công tắc 1 hạt lắp cho đèn hắt sáng trong backdrop, chân quầy</t>
  </si>
  <si>
    <t>ĐH.A1</t>
  </si>
  <si>
    <t>Điều hòa 1 chiều, âm trần 21000 BTU</t>
  </si>
  <si>
    <t>Biển lãi xuất theo chuẩn của seabank</t>
  </si>
  <si>
    <r>
      <t xml:space="preserve">Bàn Fami gỗ MFC màu PO (vân gỗ sáng màu)
Mã SP: </t>
    </r>
    <r>
      <rPr>
        <b/>
        <sz val="12"/>
        <rFont val="Times New Roman"/>
        <family val="1"/>
      </rPr>
      <t>CD1256H</t>
    </r>
  </si>
  <si>
    <r>
      <t xml:space="preserve">Ghế lưng lưới màu đen, đệm ngồi bọc nỉ màu đỏ, chân nhựa 5 chấu có bánh xe, piston nâng hạ thủy lực, tay vịn nhựa.
KT: W560 x D660 x H880 mm 
(Mã SP: </t>
    </r>
    <r>
      <rPr>
        <b/>
        <sz val="12"/>
        <rFont val="Times New Roman"/>
        <family val="1"/>
      </rPr>
      <t>Hòa Phát GL 110</t>
    </r>
    <r>
      <rPr>
        <sz val="12"/>
        <rFont val="Times New Roman"/>
        <family val="1"/>
      </rPr>
      <t>)</t>
    </r>
  </si>
  <si>
    <t>ĐỊA ĐIỂM XD     : SỐ 143 LƯƠNG NGỌC QUYẾN, TP THÁI NGHUYÊN, TỈNH THÁI NGUYÊN</t>
  </si>
  <si>
    <t>HẠNG MỤC         :  ATM XUYÊN TƯỜNG</t>
  </si>
  <si>
    <t xml:space="preserve">Ốp mặt tiền Alu ngoài trời trắng sứ, hộp cửa cuốn, đáy dưới ban công,  trụ mặt tiền </t>
  </si>
  <si>
    <t xml:space="preserve">CỘNG </t>
  </si>
  <si>
    <t xml:space="preserve"> CỘNG</t>
  </si>
  <si>
    <t>Galaxy (hoặc tương đương) màu trắng kem, chắn sáng hoàn toàn</t>
  </si>
  <si>
    <t>Rèm cuốn</t>
  </si>
  <si>
    <t xml:space="preserve">Mái che mưa Mica </t>
  </si>
  <si>
    <t>Mica dầy 10mm.
Kích thước theo thiết kế</t>
  </si>
  <si>
    <t>Đèn tuýp led 1.2m 18w</t>
  </si>
  <si>
    <t xml:space="preserve">Tháo ra trả lại chủ nhà </t>
  </si>
  <si>
    <t>Đèn led Downlight D=110 bóng 12W</t>
  </si>
  <si>
    <t xml:space="preserve">Do Vietinbank cũ ốp màu xanh </t>
  </si>
  <si>
    <t xml:space="preserve">Cắt cửa cuốn để thi công ATM </t>
  </si>
  <si>
    <t xml:space="preserve">Bao gồm cắt, cung cấp ray mới và gia cố thép để lắp ray mới </t>
  </si>
  <si>
    <t xml:space="preserve">Công lắp đặt thiết bị </t>
  </si>
  <si>
    <r>
      <t>Vách ngăn lửng che quầy giao dịch và vách ngăn phòng GD 
KT: 850</t>
    </r>
    <r>
      <rPr>
        <b/>
        <sz val="12"/>
        <rFont val="Times New Roman"/>
        <family val="1"/>
      </rPr>
      <t xml:space="preserve"> (cao), rộng cánh 700</t>
    </r>
  </si>
  <si>
    <t xml:space="preserve">Cáp đơn 1.5 mm </t>
  </si>
  <si>
    <t>Chi phí tke và xin cấp phép PCCC</t>
  </si>
  <si>
    <t xml:space="preserve">Bao gồm chi phí tke,thẩm định và cấp phép </t>
  </si>
  <si>
    <t xml:space="preserve">khoán </t>
  </si>
  <si>
    <t xml:space="preserve">Tháo dỡ hệ khung alu ốp hộp cửa cuốn trạng và biển hiệu cũ đem đi tiêu hủy </t>
  </si>
  <si>
    <t xml:space="preserve">Cửa thăm trần để bảo trì , sửa chữa </t>
  </si>
  <si>
    <t>2 máy DH và 01 cửa cuốn chỗ lắp moto</t>
  </si>
  <si>
    <t xml:space="preserve">bao gồm vật tư và nhân công </t>
  </si>
  <si>
    <t>Bao gồm lắp đặt hệ thống điện  độc lập , làm mới, dẫn dây điện đi trong tường &amp; trên sàn; trát vá các vị trí đi dây chìm; lắp đặt thiết bị đầu cuối; vận hành đồng bộ. đấu nối lại hệ thống đèn chiếu sáng trên trần.</t>
  </si>
  <si>
    <t>HT.HT9</t>
  </si>
  <si>
    <t>Sơn, bả tường ngoài nhà</t>
  </si>
  <si>
    <t>Maxilite - ICI/Dulux</t>
  </si>
  <si>
    <t>PD.K2</t>
  </si>
  <si>
    <t>Tháo dỡ thiết bị vệ sinh + hệ thống cấp, thoát nước khu WC hiện trạng</t>
  </si>
  <si>
    <t>phòng</t>
  </si>
  <si>
    <t>N.TB7</t>
  </si>
  <si>
    <t>Bàn cầu 2 khối</t>
  </si>
  <si>
    <t>Inax C-333VPT màu trắng / hoặc tương đương</t>
  </si>
  <si>
    <t>N.TB3</t>
  </si>
  <si>
    <t>Chậu rửa (lavabo)</t>
  </si>
  <si>
    <t>Inax L282V/ hoặc tương đương</t>
  </si>
  <si>
    <t>N.TB2</t>
  </si>
  <si>
    <t>Vòi chậu rửa (lavabo)</t>
  </si>
  <si>
    <t>Inax LFV 20s/ hoặc tương đương</t>
  </si>
  <si>
    <t>N.TB14</t>
  </si>
  <si>
    <t>Vòi xịt vệ sinh</t>
  </si>
  <si>
    <t>Inax CFV-102M hoặc tương đương</t>
  </si>
  <si>
    <t>Trọn gói</t>
  </si>
  <si>
    <t>Hệ số thi công các tỉnh ngoài Hà Nội/ Hồ Chí Minh, bán kính &lt;100 km (hệ số 4%)</t>
  </si>
  <si>
    <t>Dán decal PP Focmec</t>
  </si>
  <si>
    <t xml:space="preserve">Bộ phụ kiện gương, hộp xà phòng , giấy toilet </t>
  </si>
  <si>
    <t xml:space="preserve">Nhựa trắng </t>
  </si>
  <si>
    <t xml:space="preserve">Cửa nhôm việt pháp hệ 440 kính 8,38mm màu sữa  lắp Phòng sever, phòng WC bao gồm bản lề và khóa cửa </t>
  </si>
  <si>
    <t xml:space="preserve"> Nhôm Việt pháp</t>
  </si>
  <si>
    <t>CÔNG TRÌNH      :  NGÂN HÀNG TMCP ĐÔNG NAM Á  -   MỞ MỚI PGD LƯƠNG NGỌC QUYẾN, CN THÁI NGUYÊN</t>
  </si>
  <si>
    <r>
      <t xml:space="preserve">………, ngày…. tháng…. năm 2020
Đại diện nhà thầu 
(Ký, ghi rõ họ tên, chức danh, đóng dấu giáp lai)
</t>
    </r>
    <r>
      <rPr>
        <b/>
        <sz val="11"/>
        <color rgb="FFFF0000"/>
        <rFont val="Times New Roman"/>
        <family val="1"/>
      </rPr>
      <t>KHÔNG SỬ DỤNG CHỮ KÝ DẤU</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</si>
</sst>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0\ _₫_-;\-* #,##0.00\ _₫_-;_-* &quot;-&quot;??\ _₫_-;_-@_-"/>
    <numFmt numFmtId="166" formatCode="_(* #,##0.00_);_(* \(#,##0.00\);_(* \-??_);_(@_)"/>
    <numFmt numFmtId="167" formatCode="_-* #,##0\ _₫_-;\-* #,##0\ _₫_-;_-* &quot;-&quot;??\ _₫_-;_-@_-"/>
  </numFmts>
  <fonts count="32">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nTime"/>
      <family val="2"/>
    </font>
    <font>
      <sz val="12"/>
      <name val="Times New Roman"/>
      <family val="1"/>
    </font>
    <font>
      <sz val="12"/>
      <name val="宋体"/>
      <charset val="134"/>
    </font>
    <font>
      <sz val="10"/>
      <name val="VNI-Helve"/>
    </font>
    <font>
      <b/>
      <sz val="11"/>
      <color rgb="FF7030A0"/>
      <name val="Times New Roman"/>
      <family val="1"/>
    </font>
    <font>
      <sz val="11"/>
      <color rgb="FF7030A0"/>
      <name val="Times New Roman"/>
      <family val="1"/>
    </font>
    <font>
      <b/>
      <sz val="12"/>
      <name val="Times New Roman"/>
      <family val="1"/>
    </font>
    <font>
      <b/>
      <sz val="12"/>
      <color rgb="FF7030A0"/>
      <name val="Times New Roman"/>
      <family val="1"/>
    </font>
    <font>
      <sz val="12"/>
      <color rgb="FF7030A0"/>
      <name val="Times New Roman"/>
      <family val="1"/>
    </font>
    <font>
      <i/>
      <sz val="12"/>
      <name val="Times New Roman"/>
      <family val="1"/>
    </font>
    <font>
      <sz val="12"/>
      <color theme="1"/>
      <name val="Calibri"/>
      <family val="2"/>
      <scheme val="minor"/>
    </font>
    <font>
      <b/>
      <sz val="20"/>
      <color rgb="FF7030A0"/>
      <name val="Times New Roman"/>
      <family val="1"/>
    </font>
    <font>
      <sz val="11"/>
      <name val="Times New Roman"/>
      <family val="1"/>
    </font>
    <font>
      <b/>
      <u/>
      <sz val="11"/>
      <name val="Times New Roman"/>
      <family val="1"/>
    </font>
    <font>
      <b/>
      <sz val="11"/>
      <name val="Times New Roman"/>
      <family val="1"/>
    </font>
    <font>
      <b/>
      <sz val="16"/>
      <color rgb="FF7030A0"/>
      <name val="Times New Roman"/>
      <family val="1"/>
    </font>
    <font>
      <sz val="12"/>
      <color rgb="FF7030A0"/>
      <name val="Calibri"/>
      <family val="2"/>
      <scheme val="minor"/>
    </font>
    <font>
      <b/>
      <sz val="18"/>
      <color rgb="FF7030A0"/>
      <name val="Times New Roman"/>
      <family val="1"/>
    </font>
    <font>
      <sz val="12"/>
      <name val=".VnTime"/>
      <family val="2"/>
    </font>
    <font>
      <b/>
      <sz val="18"/>
      <name val="Times New Roman"/>
      <family val="1"/>
    </font>
    <font>
      <i/>
      <sz val="11"/>
      <name val="Times New Roman"/>
      <family val="1"/>
    </font>
    <font>
      <b/>
      <sz val="12"/>
      <color rgb="FFFF0000"/>
      <name val="Times New Roman"/>
      <family val="1"/>
    </font>
    <font>
      <sz val="10"/>
      <name val="VNvogue"/>
      <charset val="1"/>
    </font>
    <font>
      <i/>
      <sz val="12"/>
      <color rgb="FFFF0000"/>
      <name val="Times New Roman"/>
      <family val="1"/>
    </font>
    <font>
      <i/>
      <sz val="12"/>
      <color theme="1"/>
      <name val="Times New Roman"/>
      <family val="1"/>
    </font>
    <font>
      <b/>
      <i/>
      <sz val="12"/>
      <color rgb="FFFF0000"/>
      <name val="Times New Roman"/>
      <family val="1"/>
    </font>
    <font>
      <sz val="12"/>
      <name val="Calibri"/>
      <family val="2"/>
      <scheme val="minor"/>
    </font>
    <font>
      <b/>
      <sz val="11"/>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7">
    <xf numFmtId="0" fontId="0" fillId="0" borderId="0"/>
    <xf numFmtId="43" fontId="1" fillId="0" borderId="0" applyFont="0" applyFill="0" applyBorder="0" applyAlignment="0" applyProtection="0"/>
    <xf numFmtId="0" fontId="2" fillId="0" borderId="0"/>
    <xf numFmtId="0" fontId="3" fillId="0" borderId="0"/>
    <xf numFmtId="0" fontId="4" fillId="0" borderId="0"/>
    <xf numFmtId="0" fontId="6" fillId="0" borderId="0"/>
    <xf numFmtId="43" fontId="6" fillId="0" borderId="0" applyFont="0" applyFill="0" applyBorder="0" applyAlignment="0" applyProtection="0">
      <alignment vertical="center"/>
    </xf>
    <xf numFmtId="0" fontId="3" fillId="0" borderId="0"/>
    <xf numFmtId="0" fontId="5" fillId="0" borderId="0"/>
    <xf numFmtId="0" fontId="3" fillId="0" borderId="0"/>
    <xf numFmtId="0" fontId="7" fillId="0" borderId="0"/>
    <xf numFmtId="43" fontId="1" fillId="0" borderId="0" applyFont="0" applyFill="0" applyBorder="0" applyAlignment="0" applyProtection="0"/>
    <xf numFmtId="0" fontId="1" fillId="0" borderId="0"/>
    <xf numFmtId="0" fontId="1" fillId="0" borderId="0"/>
    <xf numFmtId="0" fontId="1" fillId="0" borderId="0"/>
    <xf numFmtId="9" fontId="6"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3" fillId="0" borderId="0"/>
    <xf numFmtId="0" fontId="1" fillId="0" borderId="0"/>
    <xf numFmtId="0" fontId="3" fillId="0" borderId="0"/>
    <xf numFmtId="0" fontId="2" fillId="0" borderId="0"/>
    <xf numFmtId="0" fontId="22" fillId="0" borderId="0"/>
    <xf numFmtId="0" fontId="22" fillId="0" borderId="0"/>
    <xf numFmtId="0" fontId="2" fillId="0" borderId="0"/>
    <xf numFmtId="166" fontId="26" fillId="0" borderId="0" applyBorder="0" applyProtection="0"/>
  </cellStyleXfs>
  <cellXfs count="232">
    <xf numFmtId="0" fontId="0" fillId="0" borderId="0" xfId="0"/>
    <xf numFmtId="0" fontId="9" fillId="0" borderId="0" xfId="0" applyFont="1" applyAlignment="1">
      <alignment vertical="center"/>
    </xf>
    <xf numFmtId="0" fontId="8" fillId="0" borderId="0" xfId="0" applyFont="1" applyAlignment="1">
      <alignment vertical="center"/>
    </xf>
    <xf numFmtId="0" fontId="9" fillId="0" borderId="0" xfId="0" applyFont="1" applyFill="1" applyAlignment="1">
      <alignment vertical="center" wrapText="1"/>
    </xf>
    <xf numFmtId="0" fontId="9" fillId="0" borderId="0" xfId="3" applyFont="1" applyFill="1" applyAlignment="1">
      <alignment vertical="center"/>
    </xf>
    <xf numFmtId="0" fontId="9" fillId="0" borderId="0" xfId="3" applyFont="1" applyFill="1" applyAlignment="1">
      <alignment vertical="center" wrapText="1"/>
    </xf>
    <xf numFmtId="0" fontId="9" fillId="0" borderId="0" xfId="3" applyFont="1" applyFill="1" applyAlignment="1">
      <alignment horizontal="left" vertical="center" wrapText="1"/>
    </xf>
    <xf numFmtId="0" fontId="9" fillId="3" borderId="0" xfId="0" applyFont="1" applyFill="1" applyAlignment="1">
      <alignment vertical="center"/>
    </xf>
    <xf numFmtId="0" fontId="9" fillId="0" borderId="0" xfId="0" applyFont="1" applyFill="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164" fontId="9" fillId="0" borderId="0" xfId="0" applyNumberFormat="1" applyFont="1" applyFill="1" applyAlignment="1">
      <alignment vertical="center" wrapText="1"/>
    </xf>
    <xf numFmtId="164" fontId="9" fillId="0" borderId="0" xfId="3" applyNumberFormat="1" applyFont="1" applyFill="1" applyAlignment="1">
      <alignment vertical="center" wrapText="1"/>
    </xf>
    <xf numFmtId="0" fontId="9" fillId="0" borderId="0" xfId="3" applyFont="1" applyFill="1" applyAlignment="1">
      <alignment horizontal="center" vertical="center" wrapText="1"/>
    </xf>
    <xf numFmtId="2"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4" borderId="1" xfId="0" applyFont="1" applyFill="1" applyBorder="1" applyAlignment="1">
      <alignment horizontal="center" vertical="center" wrapText="1"/>
    </xf>
    <xf numFmtId="164" fontId="12" fillId="4" borderId="1" xfId="1" applyNumberFormat="1" applyFont="1" applyFill="1" applyBorder="1" applyAlignment="1">
      <alignment horizontal="center" vertical="center" wrapText="1"/>
    </xf>
    <xf numFmtId="164" fontId="11" fillId="4" borderId="1" xfId="1" applyNumberFormat="1" applyFont="1" applyFill="1" applyBorder="1" applyAlignment="1">
      <alignment horizontal="center" vertical="center" wrapText="1"/>
    </xf>
    <xf numFmtId="0" fontId="12" fillId="0" borderId="0" xfId="0" applyFont="1" applyFill="1" applyAlignment="1">
      <alignment vertical="center"/>
    </xf>
    <xf numFmtId="0" fontId="9" fillId="0" borderId="0" xfId="0" applyFont="1" applyFill="1" applyAlignment="1">
      <alignment horizontal="center" vertical="center"/>
    </xf>
    <xf numFmtId="1" fontId="12" fillId="2" borderId="1" xfId="0" applyNumberFormat="1" applyFont="1" applyFill="1" applyBorder="1" applyAlignment="1">
      <alignment horizontal="center" vertical="center" wrapText="1"/>
    </xf>
    <xf numFmtId="0" fontId="9" fillId="2" borderId="0" xfId="0" applyFont="1" applyFill="1" applyAlignment="1">
      <alignment vertical="center"/>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64" fontId="5" fillId="0" borderId="1" xfId="1" applyNumberFormat="1" applyFont="1" applyFill="1" applyBorder="1" applyAlignment="1">
      <alignment vertical="center"/>
    </xf>
    <xf numFmtId="0" fontId="12" fillId="0" borderId="0" xfId="3" applyFont="1" applyFill="1" applyAlignment="1">
      <alignment horizontal="left" vertical="center"/>
    </xf>
    <xf numFmtId="0" fontId="5" fillId="0" borderId="0" xfId="0" applyFont="1" applyFill="1" applyAlignment="1">
      <alignment vertical="center"/>
    </xf>
    <xf numFmtId="1" fontId="5" fillId="0" borderId="1" xfId="10" applyNumberFormat="1" applyFont="1" applyFill="1" applyBorder="1" applyAlignment="1">
      <alignment vertical="center" wrapText="1"/>
    </xf>
    <xf numFmtId="1" fontId="5" fillId="0" borderId="1" xfId="0" applyNumberFormat="1" applyFont="1" applyFill="1" applyBorder="1" applyAlignment="1">
      <alignment horizontal="left" vertical="center" wrapText="1"/>
    </xf>
    <xf numFmtId="1" fontId="5" fillId="2" borderId="1" xfId="0" applyNumberFormat="1" applyFont="1" applyFill="1" applyBorder="1" applyAlignment="1">
      <alignment horizontal="left" vertical="center" wrapText="1"/>
    </xf>
    <xf numFmtId="1" fontId="5" fillId="2" borderId="1" xfId="10" applyNumberFormat="1" applyFont="1" applyFill="1" applyBorder="1" applyAlignment="1">
      <alignment vertical="center" wrapText="1"/>
    </xf>
    <xf numFmtId="2" fontId="5" fillId="2" borderId="1" xfId="10" applyNumberFormat="1" applyFont="1" applyFill="1" applyBorder="1" applyAlignment="1">
      <alignment horizontal="center" vertical="center" wrapText="1"/>
    </xf>
    <xf numFmtId="164" fontId="5" fillId="2" borderId="1" xfId="16" applyNumberFormat="1" applyFont="1" applyFill="1" applyBorder="1" applyAlignment="1">
      <alignment horizontal="center" vertical="center" wrapText="1"/>
    </xf>
    <xf numFmtId="164" fontId="5" fillId="2" borderId="1" xfId="0" applyNumberFormat="1" applyFont="1" applyFill="1" applyBorder="1" applyAlignment="1">
      <alignment vertical="center"/>
    </xf>
    <xf numFmtId="0" fontId="12" fillId="2" borderId="1" xfId="0" applyFont="1" applyFill="1" applyBorder="1" applyAlignment="1">
      <alignment horizontal="center" vertical="center" wrapText="1"/>
    </xf>
    <xf numFmtId="4" fontId="5" fillId="2" borderId="1" xfId="10" applyNumberFormat="1" applyFont="1" applyFill="1" applyBorder="1" applyAlignment="1">
      <alignment horizontal="center" vertical="center" wrapText="1"/>
    </xf>
    <xf numFmtId="1" fontId="12" fillId="2" borderId="1" xfId="10" applyNumberFormat="1" applyFont="1" applyFill="1" applyBorder="1" applyAlignment="1">
      <alignment vertical="center" wrapText="1"/>
    </xf>
    <xf numFmtId="1" fontId="5" fillId="0" borderId="1" xfId="5" applyNumberFormat="1" applyFont="1" applyFill="1" applyBorder="1" applyAlignment="1">
      <alignment horizontal="left" vertical="center" wrapText="1"/>
    </xf>
    <xf numFmtId="2" fontId="12" fillId="5" borderId="1" xfId="0" applyNumberFormat="1" applyFont="1" applyFill="1" applyBorder="1" applyAlignment="1">
      <alignment horizontal="center" vertical="center" wrapText="1"/>
    </xf>
    <xf numFmtId="1" fontId="5" fillId="0" borderId="1" xfId="6" applyNumberFormat="1" applyFont="1" applyFill="1" applyBorder="1" applyAlignment="1">
      <alignment horizontal="center" vertical="center" wrapText="1"/>
    </xf>
    <xf numFmtId="0" fontId="12" fillId="0" borderId="0" xfId="3" applyFont="1" applyFill="1" applyAlignment="1">
      <alignment vertical="center"/>
    </xf>
    <xf numFmtId="0" fontId="12" fillId="0" borderId="0" xfId="0" applyFont="1" applyFill="1" applyAlignment="1">
      <alignment horizontal="left" vertical="center"/>
    </xf>
    <xf numFmtId="0" fontId="12" fillId="0" borderId="0" xfId="3" applyFont="1" applyFill="1" applyAlignment="1">
      <alignment vertical="center" wrapText="1"/>
    </xf>
    <xf numFmtId="0" fontId="12" fillId="0" borderId="0" xfId="3" applyFont="1" applyFill="1" applyAlignment="1">
      <alignment horizontal="left" vertical="center" wrapText="1"/>
    </xf>
    <xf numFmtId="0" fontId="16" fillId="0" borderId="0" xfId="4" applyFont="1" applyFill="1" applyAlignment="1">
      <alignment vertical="center"/>
    </xf>
    <xf numFmtId="0" fontId="17" fillId="0" borderId="0" xfId="4" applyFont="1" applyFill="1" applyAlignment="1">
      <alignment horizontal="left" vertical="center"/>
    </xf>
    <xf numFmtId="0" fontId="16" fillId="0" borderId="0" xfId="4" applyFont="1" applyFill="1" applyAlignment="1">
      <alignment horizontal="center" vertical="center"/>
    </xf>
    <xf numFmtId="0" fontId="16" fillId="0" borderId="0" xfId="5" applyFont="1" applyFill="1" applyAlignment="1">
      <alignment vertical="center"/>
    </xf>
    <xf numFmtId="0" fontId="16" fillId="0" borderId="0" xfId="4" quotePrefix="1" applyFont="1" applyFill="1" applyAlignment="1">
      <alignment vertical="center"/>
    </xf>
    <xf numFmtId="164" fontId="16" fillId="0" borderId="0" xfId="6" applyNumberFormat="1" applyFont="1" applyFill="1" applyAlignment="1">
      <alignment horizontal="center" vertical="center"/>
    </xf>
    <xf numFmtId="0" fontId="18" fillId="0" borderId="0" xfId="5" applyFont="1" applyFill="1" applyAlignment="1">
      <alignment horizontal="center" vertical="center"/>
    </xf>
    <xf numFmtId="0" fontId="16" fillId="0" borderId="0" xfId="5" applyFont="1" applyFill="1" applyAlignment="1">
      <alignment horizontal="center" vertical="center"/>
    </xf>
    <xf numFmtId="3" fontId="5" fillId="2" borderId="1" xfId="6"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9" fillId="0" borderId="0" xfId="1" applyNumberFormat="1" applyFont="1" applyAlignment="1">
      <alignment vertical="center"/>
    </xf>
    <xf numFmtId="43" fontId="9" fillId="0" borderId="0" xfId="1" applyNumberFormat="1" applyFont="1" applyAlignment="1">
      <alignment vertical="center"/>
    </xf>
    <xf numFmtId="164" fontId="8" fillId="0" borderId="0" xfId="0" applyNumberFormat="1" applyFont="1" applyAlignment="1">
      <alignment vertical="center"/>
    </xf>
    <xf numFmtId="164" fontId="8" fillId="6" borderId="0" xfId="0" applyNumberFormat="1" applyFont="1" applyFill="1" applyAlignment="1">
      <alignment vertical="center"/>
    </xf>
    <xf numFmtId="0" fontId="12" fillId="0" borderId="0" xfId="3" applyFont="1" applyFill="1" applyAlignment="1">
      <alignment horizontal="left" vertical="center"/>
    </xf>
    <xf numFmtId="0" fontId="11" fillId="4" borderId="1" xfId="0" applyFont="1" applyFill="1" applyBorder="1" applyAlignment="1">
      <alignment horizontal="center" vertical="center"/>
    </xf>
    <xf numFmtId="164" fontId="5" fillId="0" borderId="1" xfId="0" applyNumberFormat="1" applyFont="1" applyFill="1" applyBorder="1" applyAlignment="1">
      <alignment vertical="center"/>
    </xf>
    <xf numFmtId="4" fontId="5" fillId="2" borderId="1" xfId="1" applyNumberFormat="1" applyFont="1" applyFill="1" applyBorder="1" applyAlignment="1">
      <alignment horizontal="center" vertical="center" wrapText="1"/>
    </xf>
    <xf numFmtId="1" fontId="5" fillId="2" borderId="1" xfId="19" applyNumberFormat="1" applyFont="1" applyFill="1" applyBorder="1" applyAlignment="1">
      <alignment horizontal="center" vertical="center" wrapText="1"/>
    </xf>
    <xf numFmtId="4" fontId="9" fillId="0" borderId="0" xfId="0" applyNumberFormat="1" applyFont="1" applyFill="1" applyAlignment="1">
      <alignment horizontal="center" vertical="center" wrapText="1"/>
    </xf>
    <xf numFmtId="4" fontId="9" fillId="0" borderId="0" xfId="3" applyNumberFormat="1" applyFont="1" applyFill="1" applyAlignment="1">
      <alignment horizontal="center" vertical="center" wrapText="1"/>
    </xf>
    <xf numFmtId="4" fontId="11" fillId="5" borderId="1"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1" fontId="11" fillId="7" borderId="1" xfId="0" applyNumberFormat="1" applyFont="1" applyFill="1" applyBorder="1" applyAlignment="1">
      <alignment vertical="center" wrapText="1"/>
    </xf>
    <xf numFmtId="4" fontId="11" fillId="7" borderId="1" xfId="0" applyNumberFormat="1" applyFont="1" applyFill="1" applyBorder="1" applyAlignment="1">
      <alignment horizontal="center" vertical="center" wrapText="1"/>
    </xf>
    <xf numFmtId="164" fontId="11" fillId="7" borderId="1" xfId="0" applyNumberFormat="1" applyFont="1" applyFill="1" applyBorder="1" applyAlignment="1">
      <alignment vertical="center"/>
    </xf>
    <xf numFmtId="1" fontId="12" fillId="7" borderId="1" xfId="10" applyNumberFormat="1" applyFont="1" applyFill="1" applyBorder="1" applyAlignment="1">
      <alignment vertical="center" wrapText="1"/>
    </xf>
    <xf numFmtId="0" fontId="5" fillId="0" borderId="1" xfId="19" applyFont="1" applyFill="1" applyBorder="1" applyAlignment="1">
      <alignment horizontal="center" vertical="center" wrapText="1"/>
    </xf>
    <xf numFmtId="43" fontId="13" fillId="0" borderId="1" xfId="1"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0" fontId="5" fillId="0" borderId="1" xfId="0" applyFont="1" applyFill="1" applyBorder="1" applyAlignment="1">
      <alignment horizontal="justify" vertical="center" wrapText="1"/>
    </xf>
    <xf numFmtId="3" fontId="5"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1" fontId="10" fillId="0" borderId="1" xfId="0" applyNumberFormat="1" applyFont="1" applyFill="1" applyBorder="1" applyAlignment="1">
      <alignment horizontal="left" vertical="center"/>
    </xf>
    <xf numFmtId="0" fontId="5" fillId="0" borderId="1" xfId="0" quotePrefix="1" applyFont="1" applyFill="1" applyBorder="1" applyAlignment="1">
      <alignment horizontal="left" vertical="center" wrapText="1"/>
    </xf>
    <xf numFmtId="164" fontId="5" fillId="0" borderId="1" xfId="6" applyNumberFormat="1" applyFont="1" applyFill="1" applyBorder="1" applyAlignment="1">
      <alignment horizontal="right" vertical="center"/>
    </xf>
    <xf numFmtId="0" fontId="5" fillId="0" borderId="1" xfId="21" applyFont="1" applyFill="1" applyBorder="1" applyAlignment="1">
      <alignment horizontal="justify" vertical="center" wrapText="1"/>
    </xf>
    <xf numFmtId="0" fontId="5" fillId="0" borderId="1" xfId="21" quotePrefix="1" applyFont="1" applyFill="1" applyBorder="1" applyAlignment="1">
      <alignment vertical="center" wrapText="1"/>
    </xf>
    <xf numFmtId="0" fontId="5" fillId="0" borderId="1" xfId="21" applyFont="1" applyFill="1" applyBorder="1" applyAlignment="1">
      <alignment horizontal="center" vertical="center" wrapText="1"/>
    </xf>
    <xf numFmtId="3" fontId="5" fillId="0" borderId="1" xfId="21" applyNumberFormat="1" applyFont="1" applyFill="1" applyBorder="1" applyAlignment="1">
      <alignment horizontal="right" vertical="center" wrapText="1"/>
    </xf>
    <xf numFmtId="4" fontId="12" fillId="4" borderId="1" xfId="0" applyNumberFormat="1" applyFont="1" applyFill="1" applyBorder="1" applyAlignment="1">
      <alignment horizontal="center" vertical="center"/>
    </xf>
    <xf numFmtId="164" fontId="12" fillId="0" borderId="0" xfId="0" applyNumberFormat="1" applyFont="1" applyAlignment="1">
      <alignment vertical="center"/>
    </xf>
    <xf numFmtId="0" fontId="12" fillId="0" borderId="0" xfId="0" applyFont="1" applyAlignment="1">
      <alignment vertical="center"/>
    </xf>
    <xf numFmtId="0" fontId="12" fillId="0" borderId="0" xfId="4" applyFont="1" applyAlignment="1">
      <alignment vertical="center"/>
    </xf>
    <xf numFmtId="0" fontId="11" fillId="0" borderId="0" xfId="4" applyFont="1" applyAlignment="1">
      <alignment horizontal="center" vertical="center"/>
    </xf>
    <xf numFmtId="0" fontId="12" fillId="0" borderId="0" xfId="4" applyFont="1" applyAlignment="1">
      <alignment horizontal="center" vertical="center"/>
    </xf>
    <xf numFmtId="4" fontId="12" fillId="0" borderId="0" xfId="0" applyNumberFormat="1" applyFont="1" applyFill="1" applyAlignment="1">
      <alignment horizontal="center" vertical="center"/>
    </xf>
    <xf numFmtId="0" fontId="12" fillId="0" borderId="0" xfId="4" quotePrefix="1"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4" fontId="20" fillId="0" borderId="0" xfId="0" applyNumberFormat="1" applyFont="1" applyAlignment="1">
      <alignment horizontal="center" vertical="center" wrapText="1"/>
    </xf>
    <xf numFmtId="164" fontId="20" fillId="0" borderId="0" xfId="0" applyNumberFormat="1" applyFont="1" applyAlignment="1">
      <alignment horizontal="left" vertical="center" wrapText="1"/>
    </xf>
    <xf numFmtId="0" fontId="11" fillId="0" borderId="0" xfId="0" applyFont="1" applyAlignment="1">
      <alignment horizontal="center" vertical="center"/>
    </xf>
    <xf numFmtId="4"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4" fontId="9" fillId="0" borderId="0" xfId="0" applyNumberFormat="1" applyFont="1" applyAlignment="1">
      <alignment horizontal="center" vertical="center"/>
    </xf>
    <xf numFmtId="0" fontId="10" fillId="8" borderId="1" xfId="0" applyFont="1" applyFill="1" applyBorder="1" applyAlignment="1">
      <alignment horizontal="center" vertical="center"/>
    </xf>
    <xf numFmtId="0" fontId="10" fillId="8" borderId="2" xfId="0" applyFont="1" applyFill="1" applyBorder="1" applyAlignment="1">
      <alignment horizontal="left" vertical="center"/>
    </xf>
    <xf numFmtId="0" fontId="10" fillId="8" borderId="4"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1" xfId="0" applyFont="1" applyFill="1" applyBorder="1" applyAlignment="1">
      <alignment horizontal="center" vertical="center" wrapText="1"/>
    </xf>
    <xf numFmtId="43" fontId="5" fillId="8" borderId="1" xfId="1" applyFont="1" applyFill="1" applyBorder="1" applyAlignment="1">
      <alignment horizontal="center" vertical="center" wrapText="1"/>
    </xf>
    <xf numFmtId="164" fontId="10" fillId="8" borderId="2" xfId="1" applyNumberFormat="1" applyFont="1" applyFill="1" applyBorder="1" applyAlignment="1">
      <alignment horizontal="center" vertical="center" wrapText="1"/>
    </xf>
    <xf numFmtId="164" fontId="10" fillId="8" borderId="1" xfId="1" applyNumberFormat="1"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xf>
    <xf numFmtId="0" fontId="10" fillId="0" borderId="1" xfId="22"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3" fontId="5" fillId="0" borderId="1" xfId="1" applyFont="1" applyFill="1" applyBorder="1" applyAlignment="1">
      <alignment horizontal="center" vertical="center"/>
    </xf>
    <xf numFmtId="164" fontId="5" fillId="0" borderId="2" xfId="1" applyNumberFormat="1" applyFont="1" applyFill="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5" fillId="0" borderId="1" xfId="22" applyNumberFormat="1" applyFont="1" applyFill="1" applyBorder="1" applyAlignment="1">
      <alignment horizontal="center" vertical="center" wrapText="1"/>
    </xf>
    <xf numFmtId="0" fontId="5" fillId="0" borderId="1" xfId="22" applyFont="1" applyFill="1" applyBorder="1" applyAlignment="1">
      <alignment horizontal="center" vertical="center"/>
    </xf>
    <xf numFmtId="0" fontId="5" fillId="0" borderId="1" xfId="23" applyNumberFormat="1" applyFont="1" applyFill="1" applyBorder="1" applyAlignment="1">
      <alignment horizontal="center" vertical="center" wrapText="1"/>
    </xf>
    <xf numFmtId="0" fontId="5" fillId="0" borderId="1" xfId="24" applyNumberFormat="1" applyFont="1" applyFill="1" applyBorder="1" applyAlignment="1">
      <alignment vertical="center" wrapText="1"/>
    </xf>
    <xf numFmtId="0" fontId="5" fillId="0" borderId="1" xfId="24" applyNumberFormat="1" applyFont="1" applyFill="1" applyBorder="1" applyAlignment="1">
      <alignment horizontal="left" vertical="center" wrapText="1"/>
    </xf>
    <xf numFmtId="0" fontId="5" fillId="0" borderId="1" xfId="25"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9" fontId="5" fillId="0" borderId="1" xfId="25" applyNumberFormat="1" applyFont="1" applyFill="1" applyBorder="1" applyAlignment="1">
      <alignment horizontal="left" vertical="center" wrapText="1"/>
    </xf>
    <xf numFmtId="0" fontId="14" fillId="0" borderId="1" xfId="13" applyFont="1" applyBorder="1" applyAlignment="1">
      <alignment vertical="center"/>
    </xf>
    <xf numFmtId="0" fontId="14" fillId="0" borderId="0" xfId="13" applyFont="1" applyAlignment="1">
      <alignment vertical="center"/>
    </xf>
    <xf numFmtId="0" fontId="5" fillId="0" borderId="1" xfId="23" applyNumberFormat="1" applyFont="1" applyFill="1" applyBorder="1" applyAlignment="1">
      <alignment vertical="center" wrapText="1"/>
    </xf>
    <xf numFmtId="0" fontId="5" fillId="0" borderId="1" xfId="23" applyNumberFormat="1" applyFont="1" applyFill="1" applyBorder="1" applyAlignment="1">
      <alignment horizontal="left" vertical="center" wrapText="1"/>
    </xf>
    <xf numFmtId="0" fontId="5" fillId="0" borderId="0" xfId="5" applyFont="1" applyFill="1" applyAlignment="1">
      <alignment vertical="center"/>
    </xf>
    <xf numFmtId="0" fontId="18" fillId="0" borderId="0" xfId="5" applyFont="1" applyFill="1" applyAlignment="1">
      <alignment vertical="center"/>
    </xf>
    <xf numFmtId="0" fontId="10" fillId="0" borderId="1" xfId="5" applyFont="1" applyFill="1" applyBorder="1" applyAlignment="1">
      <alignment horizontal="center" vertical="center" wrapText="1"/>
    </xf>
    <xf numFmtId="164" fontId="11" fillId="2" borderId="1" xfId="1" applyNumberFormat="1" applyFont="1" applyFill="1" applyBorder="1" applyAlignment="1">
      <alignment horizontal="right" vertical="center" wrapText="1"/>
    </xf>
    <xf numFmtId="164" fontId="11" fillId="2" borderId="1" xfId="1" applyNumberFormat="1"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0" xfId="5" applyFont="1" applyFill="1" applyBorder="1" applyAlignment="1">
      <alignment horizontal="left" vertical="center" wrapText="1"/>
    </xf>
    <xf numFmtId="3" fontId="10" fillId="0" borderId="0" xfId="5" applyNumberFormat="1" applyFont="1" applyFill="1" applyBorder="1" applyAlignment="1">
      <alignment vertical="center" wrapText="1"/>
    </xf>
    <xf numFmtId="3" fontId="25" fillId="0" borderId="0" xfId="5" applyNumberFormat="1" applyFont="1" applyFill="1" applyBorder="1" applyAlignment="1">
      <alignment vertical="center" wrapText="1"/>
    </xf>
    <xf numFmtId="164" fontId="5" fillId="0" borderId="0" xfId="5" applyNumberFormat="1" applyFont="1" applyFill="1" applyAlignment="1">
      <alignment vertical="center"/>
    </xf>
    <xf numFmtId="1" fontId="11" fillId="7" borderId="4" xfId="0" applyNumberFormat="1" applyFont="1" applyFill="1" applyBorder="1" applyAlignment="1">
      <alignment vertical="center" wrapText="1"/>
    </xf>
    <xf numFmtId="0" fontId="24" fillId="0" borderId="0" xfId="5" applyFont="1" applyFill="1" applyAlignment="1">
      <alignment horizontal="center" vertical="center"/>
    </xf>
    <xf numFmtId="0" fontId="16" fillId="0" borderId="0" xfId="4" applyFont="1" applyFill="1" applyAlignment="1">
      <alignment horizontal="right" vertical="center"/>
    </xf>
    <xf numFmtId="164" fontId="5" fillId="0" borderId="1" xfId="6"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0" fillId="8" borderId="2" xfId="0" applyFont="1" applyFill="1" applyBorder="1" applyAlignment="1">
      <alignment horizontal="left" vertical="center"/>
    </xf>
    <xf numFmtId="3" fontId="5" fillId="2" borderId="1" xfId="0" applyNumberFormat="1"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0" fontId="16" fillId="0" borderId="0" xfId="0" applyFont="1" applyFill="1" applyAlignment="1">
      <alignment vertical="center"/>
    </xf>
    <xf numFmtId="0" fontId="5" fillId="2" borderId="0" xfId="0" applyFont="1" applyFill="1" applyAlignment="1">
      <alignment vertical="center"/>
    </xf>
    <xf numFmtId="4" fontId="13" fillId="2" borderId="1" xfId="1" applyNumberFormat="1" applyFont="1" applyFill="1" applyBorder="1" applyAlignment="1">
      <alignment horizontal="right" vertical="center" wrapText="1"/>
    </xf>
    <xf numFmtId="4" fontId="5" fillId="2" borderId="1" xfId="6" applyNumberFormat="1" applyFont="1" applyFill="1" applyBorder="1" applyAlignment="1">
      <alignment horizontal="center" vertical="center" wrapText="1"/>
    </xf>
    <xf numFmtId="4" fontId="11" fillId="7" borderId="1" xfId="0" applyNumberFormat="1" applyFont="1" applyFill="1" applyBorder="1" applyAlignment="1">
      <alignment vertical="center" wrapText="1"/>
    </xf>
    <xf numFmtId="4" fontId="13" fillId="0" borderId="1" xfId="1" applyNumberFormat="1" applyFont="1" applyFill="1" applyBorder="1" applyAlignment="1">
      <alignment horizontal="right" vertical="center" wrapText="1"/>
    </xf>
    <xf numFmtId="4" fontId="16" fillId="0" borderId="0" xfId="5" applyNumberFormat="1" applyFont="1" applyFill="1" applyAlignment="1">
      <alignment vertical="center"/>
    </xf>
    <xf numFmtId="4" fontId="16" fillId="0" borderId="0" xfId="5" applyNumberFormat="1" applyFont="1" applyFill="1" applyAlignment="1">
      <alignment horizontal="center" vertical="center"/>
    </xf>
    <xf numFmtId="4" fontId="18" fillId="0" borderId="0" xfId="5" applyNumberFormat="1" applyFont="1" applyFill="1" applyAlignment="1">
      <alignment horizontal="center" vertical="center"/>
    </xf>
    <xf numFmtId="0" fontId="5" fillId="0" borderId="1" xfId="5" applyFont="1" applyFill="1" applyBorder="1" applyAlignment="1">
      <alignment horizontal="center" vertical="center" wrapText="1"/>
    </xf>
    <xf numFmtId="0" fontId="13" fillId="0" borderId="1" xfId="5" quotePrefix="1" applyFont="1" applyFill="1" applyBorder="1" applyAlignment="1">
      <alignment horizontal="left" vertical="center" wrapText="1"/>
    </xf>
    <xf numFmtId="164" fontId="13" fillId="0" borderId="1" xfId="6" applyNumberFormat="1" applyFont="1" applyFill="1" applyBorder="1" applyAlignment="1">
      <alignment horizontal="right" vertical="center"/>
    </xf>
    <xf numFmtId="164" fontId="27" fillId="0" borderId="1" xfId="6" applyNumberFormat="1" applyFont="1" applyFill="1" applyBorder="1" applyAlignment="1">
      <alignment horizontal="right" vertical="center"/>
    </xf>
    <xf numFmtId="0" fontId="13" fillId="0" borderId="0" xfId="5" applyFont="1" applyFill="1" applyAlignment="1">
      <alignment vertical="center"/>
    </xf>
    <xf numFmtId="164" fontId="13" fillId="0" borderId="0" xfId="5" applyNumberFormat="1" applyFont="1" applyFill="1" applyAlignment="1">
      <alignment vertical="center"/>
    </xf>
    <xf numFmtId="0" fontId="5" fillId="2" borderId="1" xfId="5" applyFont="1" applyFill="1" applyBorder="1" applyAlignment="1">
      <alignment horizontal="center" vertical="center" wrapText="1"/>
    </xf>
    <xf numFmtId="0" fontId="13" fillId="2" borderId="1" xfId="5" applyFont="1" applyFill="1" applyBorder="1" applyAlignment="1">
      <alignment horizontal="left" vertical="center" wrapText="1"/>
    </xf>
    <xf numFmtId="164" fontId="28" fillId="2" borderId="1" xfId="6" applyNumberFormat="1" applyFont="1" applyFill="1" applyBorder="1" applyAlignment="1">
      <alignment horizontal="right" vertical="center" wrapText="1"/>
    </xf>
    <xf numFmtId="164" fontId="29" fillId="2" borderId="1" xfId="6" applyNumberFormat="1" applyFont="1" applyFill="1" applyBorder="1" applyAlignment="1">
      <alignment horizontal="right" vertical="center"/>
    </xf>
    <xf numFmtId="0" fontId="10" fillId="2" borderId="1" xfId="5" applyFont="1" applyFill="1" applyBorder="1" applyAlignment="1">
      <alignment horizontal="left" vertical="center" wrapText="1"/>
    </xf>
    <xf numFmtId="3" fontId="10" fillId="2" borderId="1" xfId="5" applyNumberFormat="1" applyFont="1" applyFill="1" applyBorder="1" applyAlignment="1">
      <alignment vertical="center" wrapText="1"/>
    </xf>
    <xf numFmtId="164" fontId="25" fillId="2" borderId="1" xfId="6" applyNumberFormat="1" applyFont="1" applyFill="1" applyBorder="1" applyAlignment="1">
      <alignment horizontal="right" vertical="center"/>
    </xf>
    <xf numFmtId="0" fontId="5" fillId="2" borderId="0" xfId="5" applyFont="1" applyFill="1" applyAlignment="1">
      <alignment vertical="center"/>
    </xf>
    <xf numFmtId="164" fontId="5" fillId="2" borderId="0" xfId="5" applyNumberFormat="1" applyFont="1" applyFill="1" applyAlignment="1">
      <alignment vertical="center"/>
    </xf>
    <xf numFmtId="4" fontId="12" fillId="2" borderId="1" xfId="0" applyNumberFormat="1" applyFont="1" applyFill="1" applyBorder="1" applyAlignment="1">
      <alignment horizontal="center" vertical="center"/>
    </xf>
    <xf numFmtId="164" fontId="12" fillId="2" borderId="1" xfId="1" applyNumberFormat="1"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164" fontId="12" fillId="7" borderId="1" xfId="0" applyNumberFormat="1" applyFont="1" applyFill="1" applyBorder="1" applyAlignment="1">
      <alignment vertical="center"/>
    </xf>
    <xf numFmtId="0" fontId="12" fillId="7" borderId="1" xfId="0" applyFont="1" applyFill="1" applyBorder="1" applyAlignment="1">
      <alignment vertical="center" wrapText="1"/>
    </xf>
    <xf numFmtId="0" fontId="12" fillId="7" borderId="1" xfId="0" applyNumberFormat="1" applyFont="1" applyFill="1" applyBorder="1" applyAlignment="1">
      <alignment horizontal="center" vertical="center" wrapText="1"/>
    </xf>
    <xf numFmtId="4" fontId="12" fillId="7" borderId="1" xfId="1" applyNumberFormat="1" applyFont="1" applyFill="1" applyBorder="1" applyAlignment="1">
      <alignment horizontal="center" vertical="center" wrapText="1"/>
    </xf>
    <xf numFmtId="164" fontId="12" fillId="7" borderId="1" xfId="1" applyNumberFormat="1" applyFont="1" applyFill="1" applyBorder="1" applyAlignment="1">
      <alignment vertical="center"/>
    </xf>
    <xf numFmtId="0" fontId="5" fillId="2" borderId="1" xfId="0" applyFont="1" applyFill="1" applyBorder="1" applyAlignment="1">
      <alignment horizontal="left" vertical="center" wrapText="1"/>
    </xf>
    <xf numFmtId="164" fontId="5" fillId="2" borderId="1" xfId="6" applyNumberFormat="1" applyFont="1" applyFill="1" applyBorder="1" applyAlignment="1">
      <alignment horizontal="right" vertical="center"/>
    </xf>
    <xf numFmtId="0" fontId="16" fillId="2" borderId="0" xfId="0" applyFont="1" applyFill="1" applyAlignment="1">
      <alignment vertical="center"/>
    </xf>
    <xf numFmtId="0" fontId="5" fillId="2" borderId="1" xfId="0" applyFont="1" applyFill="1" applyBorder="1" applyAlignment="1">
      <alignment vertical="center" wrapText="1"/>
    </xf>
    <xf numFmtId="164" fontId="5" fillId="2" borderId="1" xfId="1" applyNumberFormat="1" applyFont="1" applyFill="1" applyBorder="1" applyAlignment="1">
      <alignment vertical="center"/>
    </xf>
    <xf numFmtId="167" fontId="5" fillId="2" borderId="1" xfId="1" applyNumberFormat="1" applyFont="1" applyFill="1" applyBorder="1" applyAlignment="1">
      <alignment vertical="center" wrapText="1"/>
    </xf>
    <xf numFmtId="0" fontId="5" fillId="2" borderId="4" xfId="0" applyFont="1" applyFill="1" applyBorder="1" applyAlignment="1">
      <alignment horizontal="left" vertical="center" wrapText="1"/>
    </xf>
    <xf numFmtId="0" fontId="11" fillId="2" borderId="1" xfId="19" applyFont="1" applyFill="1" applyBorder="1" applyAlignment="1">
      <alignment horizontal="center" vertical="center" wrapText="1"/>
    </xf>
    <xf numFmtId="0" fontId="30" fillId="2" borderId="0" xfId="0" applyFont="1" applyFill="1" applyAlignment="1">
      <alignment vertical="center"/>
    </xf>
    <xf numFmtId="164" fontId="5" fillId="2" borderId="1" xfId="6" applyNumberFormat="1" applyFont="1" applyFill="1" applyBorder="1" applyAlignment="1">
      <alignment vertical="center"/>
    </xf>
    <xf numFmtId="0" fontId="5" fillId="2" borderId="1" xfId="19"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164" fontId="5" fillId="2" borderId="1" xfId="6" applyNumberFormat="1" applyFont="1" applyFill="1" applyBorder="1" applyAlignment="1">
      <alignment vertical="center" wrapText="1"/>
    </xf>
    <xf numFmtId="1" fontId="5" fillId="2" borderId="1" xfId="0" applyNumberFormat="1" applyFont="1" applyFill="1" applyBorder="1" applyAlignment="1">
      <alignment vertical="center" wrapText="1"/>
    </xf>
    <xf numFmtId="1" fontId="5" fillId="2" borderId="1" xfId="5" applyNumberFormat="1" applyFont="1" applyFill="1" applyBorder="1" applyAlignment="1">
      <alignment horizontal="left" vertical="center" wrapText="1"/>
    </xf>
    <xf numFmtId="1" fontId="5" fillId="2" borderId="1" xfId="10" applyNumberFormat="1" applyFont="1" applyFill="1" applyBorder="1" applyAlignment="1">
      <alignment horizontal="center" vertical="center" wrapText="1"/>
    </xf>
    <xf numFmtId="0" fontId="16" fillId="0" borderId="1" xfId="22" applyNumberFormat="1" applyFont="1" applyFill="1" applyBorder="1" applyAlignment="1">
      <alignment horizontal="center" vertical="center" wrapText="1"/>
    </xf>
    <xf numFmtId="0" fontId="16" fillId="0" borderId="1" xfId="25" applyNumberFormat="1"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xf>
    <xf numFmtId="164" fontId="16" fillId="0" borderId="2" xfId="1" applyNumberFormat="1" applyFont="1" applyFill="1" applyBorder="1" applyAlignment="1">
      <alignment vertical="center"/>
    </xf>
    <xf numFmtId="164" fontId="5" fillId="0" borderId="1" xfId="6" applyNumberFormat="1" applyFont="1" applyFill="1" applyBorder="1" applyAlignment="1">
      <alignment vertical="center"/>
    </xf>
    <xf numFmtId="3" fontId="5" fillId="0" borderId="1" xfId="6" applyNumberFormat="1" applyFont="1" applyFill="1" applyBorder="1" applyAlignment="1">
      <alignment horizontal="center" vertical="center" wrapText="1"/>
    </xf>
    <xf numFmtId="164" fontId="5" fillId="0" borderId="1" xfId="6" applyNumberFormat="1" applyFont="1" applyFill="1" applyBorder="1" applyAlignment="1">
      <alignment vertical="center" wrapText="1"/>
    </xf>
    <xf numFmtId="1" fontId="5" fillId="2" borderId="1" xfId="6" applyNumberFormat="1" applyFont="1" applyFill="1" applyBorder="1" applyAlignment="1">
      <alignment horizontal="center" vertical="center" wrapText="1"/>
    </xf>
    <xf numFmtId="164" fontId="5" fillId="2" borderId="1" xfId="6" applyNumberFormat="1" applyFont="1" applyFill="1" applyBorder="1" applyAlignment="1">
      <alignment horizontal="center" vertical="center" wrapText="1"/>
    </xf>
    <xf numFmtId="1" fontId="11" fillId="7" borderId="3" xfId="0" applyNumberFormat="1" applyFont="1" applyFill="1" applyBorder="1" applyAlignment="1">
      <alignment vertical="center" wrapText="1"/>
    </xf>
    <xf numFmtId="0" fontId="11" fillId="7" borderId="2" xfId="19" applyFont="1" applyFill="1" applyBorder="1" applyAlignment="1">
      <alignment horizontal="left" vertical="center" wrapText="1"/>
    </xf>
    <xf numFmtId="0" fontId="11" fillId="7" borderId="3" xfId="19" applyFont="1" applyFill="1" applyBorder="1" applyAlignment="1">
      <alignment horizontal="left" vertical="center" wrapText="1"/>
    </xf>
    <xf numFmtId="0" fontId="11" fillId="2" borderId="1" xfId="0" applyFont="1" applyFill="1" applyBorder="1" applyAlignment="1">
      <alignment horizontal="center" vertical="center"/>
    </xf>
    <xf numFmtId="1" fontId="11" fillId="7" borderId="2" xfId="0" applyNumberFormat="1" applyFont="1" applyFill="1" applyBorder="1" applyAlignment="1">
      <alignment horizontal="left" vertical="center" wrapText="1"/>
    </xf>
    <xf numFmtId="1" fontId="11" fillId="7" borderId="4" xfId="0" applyNumberFormat="1" applyFont="1" applyFill="1" applyBorder="1" applyAlignment="1">
      <alignment horizontal="left" vertical="center" wrapText="1"/>
    </xf>
    <xf numFmtId="0" fontId="15" fillId="0" borderId="0" xfId="2"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21" fillId="0" borderId="0" xfId="2" applyFont="1" applyAlignment="1">
      <alignment horizontal="center" vertical="center" wrapText="1"/>
    </xf>
    <xf numFmtId="0" fontId="11" fillId="4" borderId="1" xfId="0" applyFont="1" applyFill="1" applyBorder="1" applyAlignment="1">
      <alignment horizontal="center" vertical="center"/>
    </xf>
    <xf numFmtId="0" fontId="19" fillId="0" borderId="0" xfId="2" applyFont="1" applyAlignment="1">
      <alignment horizontal="center" vertical="center" wrapText="1"/>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0" xfId="4" quotePrefix="1" applyFont="1" applyAlignment="1">
      <alignment horizontal="left" vertical="center" wrapText="1"/>
    </xf>
    <xf numFmtId="0" fontId="23" fillId="0" borderId="0" xfId="5" applyFont="1" applyFill="1" applyAlignment="1">
      <alignment horizontal="center" vertical="center" wrapText="1"/>
    </xf>
    <xf numFmtId="0" fontId="18" fillId="0" borderId="0" xfId="5" applyFont="1" applyFill="1" applyAlignment="1">
      <alignment horizontal="center" vertical="center"/>
    </xf>
    <xf numFmtId="0" fontId="18" fillId="0" borderId="0" xfId="5" applyFont="1" applyFill="1" applyAlignment="1">
      <alignment horizontal="center" vertical="center" wrapText="1"/>
    </xf>
  </cellXfs>
  <cellStyles count="27">
    <cellStyle name="0,0_x000d__x000a_NA_x000d__x000a_" xfId="7"/>
    <cellStyle name="Comma" xfId="1" builtinId="3"/>
    <cellStyle name="Comma 2" xfId="6"/>
    <cellStyle name="Comma 2 4" xfId="16"/>
    <cellStyle name="Comma 3" xfId="11"/>
    <cellStyle name="Comma 3 4" xfId="26"/>
    <cellStyle name="Comma 4" xfId="18"/>
    <cellStyle name="Normal" xfId="0" builtinId="0"/>
    <cellStyle name="Normal 2" xfId="4"/>
    <cellStyle name="Normal 3" xfId="5"/>
    <cellStyle name="Normal 3 2" xfId="21"/>
    <cellStyle name="Normal 3 3" xfId="17"/>
    <cellStyle name="Normal 4" xfId="12"/>
    <cellStyle name="Normal 4 2" xfId="20"/>
    <cellStyle name="Normal 5" xfId="13"/>
    <cellStyle name="Normal 6" xfId="14"/>
    <cellStyle name="Normal_03 - Noi That Kien Giang" xfId="2"/>
    <cellStyle name="Normal_05.04BQT.2011" xfId="23"/>
    <cellStyle name="Normal_05.04BQT.2011_Dinh kem TT thi cong ATM_Hang muc chuan moi thau 2011. V2" xfId="24"/>
    <cellStyle name="Normal_Bao gia moi tu 1.9.11" xfId="25"/>
    <cellStyle name="Normal_chi tiet 2" xfId="19"/>
    <cellStyle name="Normal_QTTION-LUU_1" xfId="10"/>
    <cellStyle name="Normal_Sheet1_1" xfId="3"/>
    <cellStyle name="Normal_thu dau mot qt" xfId="22"/>
    <cellStyle name="Percent 2" xfId="15"/>
    <cellStyle name="一般_仁寶CVC&amp;HUB標單-2008.04.02" xfId="8"/>
    <cellStyle name="常规_报价单QSD01023000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view="pageBreakPreview" zoomScale="85" zoomScaleNormal="85" zoomScaleSheetLayoutView="85" workbookViewId="0">
      <selection activeCell="C97" sqref="C97"/>
    </sheetView>
  </sheetViews>
  <sheetFormatPr defaultColWidth="11.5703125" defaultRowHeight="15"/>
  <cols>
    <col min="1" max="1" width="5.85546875" style="1" customWidth="1"/>
    <col min="2" max="2" width="10" style="1" customWidth="1"/>
    <col min="3" max="3" width="42.140625" style="10" customWidth="1"/>
    <col min="4" max="4" width="43.7109375" style="10" customWidth="1"/>
    <col min="5" max="5" width="9.5703125" style="9" customWidth="1"/>
    <col min="6" max="6" width="10.5703125" style="106" customWidth="1"/>
    <col min="7" max="7" width="13.42578125" style="1" customWidth="1"/>
    <col min="8" max="8" width="17.140625" style="8" customWidth="1"/>
    <col min="9" max="9" width="17.7109375" style="1" customWidth="1"/>
    <col min="10" max="16384" width="11.5703125" style="1"/>
  </cols>
  <sheetData>
    <row r="1" spans="1:9" ht="42" customHeight="1">
      <c r="A1" s="219" t="s">
        <v>16</v>
      </c>
      <c r="B1" s="219"/>
      <c r="C1" s="219"/>
      <c r="D1" s="219"/>
      <c r="E1" s="219"/>
      <c r="F1" s="219"/>
      <c r="G1" s="219"/>
      <c r="H1" s="219"/>
      <c r="I1" s="219"/>
    </row>
    <row r="2" spans="1:9" ht="20.25" customHeight="1">
      <c r="A2" s="2"/>
      <c r="B2" s="44" t="s">
        <v>318</v>
      </c>
      <c r="C2" s="29"/>
      <c r="D2" s="45"/>
      <c r="E2" s="21"/>
      <c r="F2" s="67"/>
      <c r="G2" s="3"/>
      <c r="H2" s="11"/>
      <c r="I2" s="3"/>
    </row>
    <row r="3" spans="1:9" ht="17.25" customHeight="1">
      <c r="A3" s="2"/>
      <c r="B3" s="44" t="s">
        <v>15</v>
      </c>
      <c r="C3" s="46"/>
      <c r="D3" s="47"/>
      <c r="E3" s="13"/>
      <c r="F3" s="68"/>
      <c r="G3" s="5"/>
      <c r="H3" s="12"/>
      <c r="I3" s="5"/>
    </row>
    <row r="4" spans="1:9" ht="15.75" customHeight="1">
      <c r="A4" s="2"/>
      <c r="B4" s="44" t="s">
        <v>267</v>
      </c>
      <c r="C4" s="44"/>
      <c r="D4" s="44"/>
      <c r="E4" s="13"/>
      <c r="F4" s="68"/>
      <c r="G4" s="5"/>
      <c r="H4" s="12"/>
      <c r="I4" s="5"/>
    </row>
    <row r="5" spans="1:9" ht="20.25" customHeight="1">
      <c r="A5" s="2"/>
      <c r="B5" s="4"/>
      <c r="C5" s="5"/>
      <c r="D5" s="6"/>
      <c r="E5" s="13"/>
      <c r="F5" s="68"/>
      <c r="G5" s="5"/>
      <c r="H5" s="5"/>
      <c r="I5" s="5"/>
    </row>
    <row r="6" spans="1:9" ht="41.25" customHeight="1">
      <c r="A6" s="14" t="s">
        <v>14</v>
      </c>
      <c r="B6" s="42" t="s">
        <v>13</v>
      </c>
      <c r="C6" s="15" t="s">
        <v>12</v>
      </c>
      <c r="D6" s="15" t="s">
        <v>11</v>
      </c>
      <c r="E6" s="15" t="s">
        <v>10</v>
      </c>
      <c r="F6" s="69" t="s">
        <v>9</v>
      </c>
      <c r="G6" s="15" t="s">
        <v>8</v>
      </c>
      <c r="H6" s="15" t="s">
        <v>7</v>
      </c>
      <c r="I6" s="16" t="s">
        <v>6</v>
      </c>
    </row>
    <row r="7" spans="1:9" s="23" customFormat="1" ht="38.25" customHeight="1">
      <c r="A7" s="180">
        <v>1</v>
      </c>
      <c r="B7" s="217" t="s">
        <v>53</v>
      </c>
      <c r="C7" s="218"/>
      <c r="D7" s="146"/>
      <c r="E7" s="146"/>
      <c r="F7" s="146"/>
      <c r="G7" s="213"/>
      <c r="H7" s="181"/>
      <c r="I7" s="74"/>
    </row>
    <row r="8" spans="1:9" s="155" customFormat="1" ht="51.75" customHeight="1">
      <c r="A8" s="153">
        <v>2</v>
      </c>
      <c r="B8" s="33" t="s">
        <v>54</v>
      </c>
      <c r="C8" s="34" t="s">
        <v>241</v>
      </c>
      <c r="D8" s="34" t="s">
        <v>277</v>
      </c>
      <c r="E8" s="201" t="s">
        <v>0</v>
      </c>
      <c r="F8" s="39">
        <f>3.6*2.7*2</f>
        <v>19.440000000000001</v>
      </c>
      <c r="G8" s="36"/>
      <c r="H8" s="37">
        <f t="shared" ref="H8:H9" si="0">F8*G8</f>
        <v>0</v>
      </c>
      <c r="I8" s="34"/>
    </row>
    <row r="9" spans="1:9" s="155" customFormat="1" ht="51.75" customHeight="1">
      <c r="A9" s="22">
        <v>3</v>
      </c>
      <c r="B9" s="33" t="s">
        <v>54</v>
      </c>
      <c r="C9" s="34" t="s">
        <v>288</v>
      </c>
      <c r="D9" s="57" t="s">
        <v>279</v>
      </c>
      <c r="E9" s="57" t="s">
        <v>287</v>
      </c>
      <c r="F9" s="157">
        <v>1</v>
      </c>
      <c r="G9" s="195"/>
      <c r="H9" s="37">
        <f t="shared" si="0"/>
        <v>0</v>
      </c>
      <c r="I9" s="34"/>
    </row>
    <row r="10" spans="1:9" s="155" customFormat="1" ht="51.75" customHeight="1">
      <c r="A10" s="153">
        <v>4</v>
      </c>
      <c r="B10" s="32" t="s">
        <v>296</v>
      </c>
      <c r="C10" s="31" t="s">
        <v>297</v>
      </c>
      <c r="D10" s="27"/>
      <c r="E10" s="27" t="s">
        <v>298</v>
      </c>
      <c r="F10" s="209">
        <v>1</v>
      </c>
      <c r="G10" s="210"/>
      <c r="H10" s="37">
        <f t="shared" ref="H10" si="1">G10*F10</f>
        <v>0</v>
      </c>
      <c r="I10" s="34"/>
    </row>
    <row r="11" spans="1:9" s="155" customFormat="1" ht="51.75" customHeight="1">
      <c r="A11" s="22">
        <v>5</v>
      </c>
      <c r="B11" s="33" t="s">
        <v>54</v>
      </c>
      <c r="C11" s="34" t="s">
        <v>70</v>
      </c>
      <c r="D11" s="57"/>
      <c r="E11" s="57" t="s">
        <v>287</v>
      </c>
      <c r="F11" s="157">
        <v>1</v>
      </c>
      <c r="G11" s="195"/>
      <c r="H11" s="37">
        <f t="shared" ref="H11:H12" si="2">F11*G11</f>
        <v>0</v>
      </c>
      <c r="I11" s="34"/>
    </row>
    <row r="12" spans="1:9" s="155" customFormat="1" ht="51.75" customHeight="1">
      <c r="A12" s="153">
        <v>6</v>
      </c>
      <c r="B12" s="33" t="s">
        <v>54</v>
      </c>
      <c r="C12" s="34" t="s">
        <v>248</v>
      </c>
      <c r="D12" s="57"/>
      <c r="E12" s="57" t="s">
        <v>4</v>
      </c>
      <c r="F12" s="157">
        <v>1</v>
      </c>
      <c r="G12" s="195"/>
      <c r="H12" s="37">
        <f t="shared" si="2"/>
        <v>0</v>
      </c>
      <c r="I12" s="34"/>
    </row>
    <row r="13" spans="1:9" s="155" customFormat="1" ht="51.75" customHeight="1">
      <c r="A13" s="22">
        <v>7</v>
      </c>
      <c r="B13" s="33" t="s">
        <v>54</v>
      </c>
      <c r="C13" s="34" t="s">
        <v>87</v>
      </c>
      <c r="D13" s="34"/>
      <c r="E13" s="201" t="s">
        <v>69</v>
      </c>
      <c r="F13" s="39">
        <v>1</v>
      </c>
      <c r="G13" s="36"/>
      <c r="H13" s="37">
        <f t="shared" ref="H13" si="3">F13*G13</f>
        <v>0</v>
      </c>
      <c r="I13" s="34"/>
    </row>
    <row r="14" spans="1:9" s="23" customFormat="1" ht="38.25" customHeight="1">
      <c r="A14" s="153">
        <v>8</v>
      </c>
      <c r="B14" s="217" t="s">
        <v>48</v>
      </c>
      <c r="C14" s="218"/>
      <c r="D14" s="146"/>
      <c r="E14" s="146"/>
      <c r="F14" s="146"/>
      <c r="G14" s="213"/>
      <c r="H14" s="181"/>
      <c r="I14" s="74"/>
    </row>
    <row r="15" spans="1:9" s="155" customFormat="1" ht="57" customHeight="1">
      <c r="A15" s="22">
        <v>9</v>
      </c>
      <c r="B15" s="33" t="s">
        <v>90</v>
      </c>
      <c r="C15" s="189" t="s">
        <v>88</v>
      </c>
      <c r="D15" s="57" t="s">
        <v>89</v>
      </c>
      <c r="E15" s="57" t="s">
        <v>0</v>
      </c>
      <c r="F15" s="157">
        <v>100</v>
      </c>
      <c r="G15" s="195"/>
      <c r="H15" s="37">
        <f>G15*F15</f>
        <v>0</v>
      </c>
      <c r="I15" s="34"/>
    </row>
    <row r="16" spans="1:9" s="188" customFormat="1" ht="57" customHeight="1">
      <c r="A16" s="153">
        <v>10</v>
      </c>
      <c r="B16" s="200" t="s">
        <v>28</v>
      </c>
      <c r="C16" s="34" t="s">
        <v>91</v>
      </c>
      <c r="D16" s="34" t="s">
        <v>49</v>
      </c>
      <c r="E16" s="201" t="s">
        <v>0</v>
      </c>
      <c r="F16" s="39">
        <v>45</v>
      </c>
      <c r="G16" s="36"/>
      <c r="H16" s="37">
        <f t="shared" ref="H16:H34" si="4">G16*F16</f>
        <v>0</v>
      </c>
      <c r="I16" s="34"/>
    </row>
    <row r="17" spans="1:9" s="155" customFormat="1" ht="57" customHeight="1">
      <c r="A17" s="22">
        <v>11</v>
      </c>
      <c r="B17" s="33" t="s">
        <v>227</v>
      </c>
      <c r="C17" s="34" t="s">
        <v>242</v>
      </c>
      <c r="D17" s="57" t="s">
        <v>29</v>
      </c>
      <c r="E17" s="57" t="s">
        <v>0</v>
      </c>
      <c r="F17" s="157">
        <f>F15+F16*2</f>
        <v>190</v>
      </c>
      <c r="G17" s="195"/>
      <c r="H17" s="37">
        <f t="shared" si="4"/>
        <v>0</v>
      </c>
      <c r="I17" s="34"/>
    </row>
    <row r="18" spans="1:9" s="155" customFormat="1" ht="57" customHeight="1">
      <c r="A18" s="153">
        <v>12</v>
      </c>
      <c r="B18" s="33" t="s">
        <v>243</v>
      </c>
      <c r="C18" s="34" t="s">
        <v>247</v>
      </c>
      <c r="D18" s="57" t="s">
        <v>29</v>
      </c>
      <c r="E18" s="57" t="s">
        <v>0</v>
      </c>
      <c r="F18" s="157">
        <v>200</v>
      </c>
      <c r="G18" s="195"/>
      <c r="H18" s="37">
        <f t="shared" si="4"/>
        <v>0</v>
      </c>
      <c r="I18" s="34"/>
    </row>
    <row r="19" spans="1:9" s="155" customFormat="1" ht="45.75" customHeight="1">
      <c r="A19" s="22">
        <v>13</v>
      </c>
      <c r="B19" s="33" t="s">
        <v>27</v>
      </c>
      <c r="C19" s="34" t="s">
        <v>62</v>
      </c>
      <c r="D19" s="57" t="s">
        <v>50</v>
      </c>
      <c r="E19" s="57" t="s">
        <v>0</v>
      </c>
      <c r="F19" s="157">
        <v>17</v>
      </c>
      <c r="G19" s="195"/>
      <c r="H19" s="37">
        <f t="shared" si="4"/>
        <v>0</v>
      </c>
      <c r="I19" s="37"/>
    </row>
    <row r="20" spans="1:9" s="155" customFormat="1" ht="45.75" customHeight="1">
      <c r="A20" s="153">
        <v>14</v>
      </c>
      <c r="B20" s="33" t="s">
        <v>103</v>
      </c>
      <c r="C20" s="34" t="s">
        <v>92</v>
      </c>
      <c r="D20" s="57" t="s">
        <v>93</v>
      </c>
      <c r="E20" s="57" t="s">
        <v>4</v>
      </c>
      <c r="F20" s="157">
        <v>2</v>
      </c>
      <c r="G20" s="195"/>
      <c r="H20" s="37">
        <f t="shared" si="4"/>
        <v>0</v>
      </c>
      <c r="I20" s="37"/>
    </row>
    <row r="21" spans="1:9" s="155" customFormat="1" ht="45.75" customHeight="1">
      <c r="A21" s="22">
        <v>15</v>
      </c>
      <c r="B21" s="33" t="s">
        <v>104</v>
      </c>
      <c r="C21" s="34" t="s">
        <v>94</v>
      </c>
      <c r="D21" s="57" t="s">
        <v>93</v>
      </c>
      <c r="E21" s="57" t="s">
        <v>4</v>
      </c>
      <c r="F21" s="157">
        <f>F20</f>
        <v>2</v>
      </c>
      <c r="G21" s="195"/>
      <c r="H21" s="37">
        <f t="shared" si="4"/>
        <v>0</v>
      </c>
      <c r="I21" s="37"/>
    </row>
    <row r="22" spans="1:9" s="155" customFormat="1" ht="45.75" customHeight="1">
      <c r="A22" s="153">
        <v>16</v>
      </c>
      <c r="B22" s="33" t="s">
        <v>105</v>
      </c>
      <c r="C22" s="34" t="s">
        <v>95</v>
      </c>
      <c r="D22" s="57" t="s">
        <v>96</v>
      </c>
      <c r="E22" s="57" t="s">
        <v>4</v>
      </c>
      <c r="F22" s="157">
        <f>F21</f>
        <v>2</v>
      </c>
      <c r="G22" s="195"/>
      <c r="H22" s="37">
        <f t="shared" si="4"/>
        <v>0</v>
      </c>
      <c r="I22" s="37"/>
    </row>
    <row r="23" spans="1:9" s="155" customFormat="1" ht="45.75" customHeight="1">
      <c r="A23" s="22">
        <v>17</v>
      </c>
      <c r="B23" s="33" t="s">
        <v>106</v>
      </c>
      <c r="C23" s="34" t="s">
        <v>97</v>
      </c>
      <c r="D23" s="57" t="s">
        <v>98</v>
      </c>
      <c r="E23" s="57" t="s">
        <v>4</v>
      </c>
      <c r="F23" s="157">
        <f>F20</f>
        <v>2</v>
      </c>
      <c r="G23" s="195"/>
      <c r="H23" s="37">
        <f t="shared" si="4"/>
        <v>0</v>
      </c>
      <c r="I23" s="37"/>
    </row>
    <row r="24" spans="1:9" s="155" customFormat="1" ht="63">
      <c r="A24" s="153">
        <v>18</v>
      </c>
      <c r="B24" s="200" t="s">
        <v>107</v>
      </c>
      <c r="C24" s="34" t="s">
        <v>99</v>
      </c>
      <c r="D24" s="34" t="s">
        <v>100</v>
      </c>
      <c r="E24" s="35" t="s">
        <v>0</v>
      </c>
      <c r="F24" s="39">
        <v>4.9000000000000004</v>
      </c>
      <c r="G24" s="36"/>
      <c r="H24" s="37">
        <f t="shared" si="4"/>
        <v>0</v>
      </c>
      <c r="I24" s="37"/>
    </row>
    <row r="25" spans="1:9" s="155" customFormat="1" ht="45.75" customHeight="1">
      <c r="A25" s="22">
        <v>19</v>
      </c>
      <c r="B25" s="200" t="s">
        <v>108</v>
      </c>
      <c r="C25" s="34" t="s">
        <v>101</v>
      </c>
      <c r="D25" s="34" t="s">
        <v>102</v>
      </c>
      <c r="E25" s="35" t="s">
        <v>0</v>
      </c>
      <c r="F25" s="39">
        <v>20</v>
      </c>
      <c r="G25" s="36"/>
      <c r="H25" s="37">
        <f t="shared" si="4"/>
        <v>0</v>
      </c>
      <c r="I25" s="37"/>
    </row>
    <row r="26" spans="1:9" s="155" customFormat="1" ht="54.75" customHeight="1">
      <c r="A26" s="153">
        <v>20</v>
      </c>
      <c r="B26" s="200" t="s">
        <v>54</v>
      </c>
      <c r="C26" s="34" t="s">
        <v>316</v>
      </c>
      <c r="D26" s="34" t="s">
        <v>317</v>
      </c>
      <c r="E26" s="35" t="s">
        <v>0</v>
      </c>
      <c r="F26" s="39">
        <f>0.9*2.2*3</f>
        <v>5.94</v>
      </c>
      <c r="G26" s="36"/>
      <c r="H26" s="37">
        <f t="shared" si="4"/>
        <v>0</v>
      </c>
      <c r="I26" s="34"/>
    </row>
    <row r="27" spans="1:9" s="155" customFormat="1" ht="54.75" customHeight="1">
      <c r="A27" s="22">
        <v>21</v>
      </c>
      <c r="B27" s="33" t="s">
        <v>244</v>
      </c>
      <c r="C27" s="34" t="s">
        <v>245</v>
      </c>
      <c r="D27" s="57" t="s">
        <v>246</v>
      </c>
      <c r="E27" s="57" t="s">
        <v>4</v>
      </c>
      <c r="F27" s="157">
        <v>1</v>
      </c>
      <c r="G27" s="195"/>
      <c r="H27" s="37">
        <f t="shared" si="4"/>
        <v>0</v>
      </c>
      <c r="I27" s="34"/>
    </row>
    <row r="28" spans="1:9" s="155" customFormat="1" ht="54.75" customHeight="1">
      <c r="A28" s="153">
        <v>22</v>
      </c>
      <c r="B28" s="32" t="s">
        <v>293</v>
      </c>
      <c r="C28" s="26" t="s">
        <v>294</v>
      </c>
      <c r="D28" s="27" t="s">
        <v>295</v>
      </c>
      <c r="E28" s="27" t="s">
        <v>0</v>
      </c>
      <c r="F28" s="43">
        <v>90</v>
      </c>
      <c r="G28" s="208"/>
      <c r="H28" s="37">
        <f t="shared" si="4"/>
        <v>0</v>
      </c>
      <c r="I28" s="34"/>
    </row>
    <row r="29" spans="1:9" s="155" customFormat="1" ht="54.75" customHeight="1">
      <c r="A29" s="22">
        <v>23</v>
      </c>
      <c r="B29" s="32" t="s">
        <v>299</v>
      </c>
      <c r="C29" s="25" t="s">
        <v>300</v>
      </c>
      <c r="D29" s="25" t="s">
        <v>301</v>
      </c>
      <c r="E29" s="27" t="s">
        <v>4</v>
      </c>
      <c r="F29" s="209">
        <v>1</v>
      </c>
      <c r="G29" s="208"/>
      <c r="H29" s="37">
        <f t="shared" si="4"/>
        <v>0</v>
      </c>
      <c r="I29" s="34"/>
    </row>
    <row r="30" spans="1:9" s="155" customFormat="1" ht="54.75" customHeight="1">
      <c r="A30" s="153">
        <v>24</v>
      </c>
      <c r="B30" s="32" t="s">
        <v>302</v>
      </c>
      <c r="C30" s="25" t="s">
        <v>303</v>
      </c>
      <c r="D30" s="25" t="s">
        <v>304</v>
      </c>
      <c r="E30" s="27" t="s">
        <v>4</v>
      </c>
      <c r="F30" s="209">
        <v>1</v>
      </c>
      <c r="G30" s="208"/>
      <c r="H30" s="37">
        <f t="shared" si="4"/>
        <v>0</v>
      </c>
      <c r="I30" s="34"/>
    </row>
    <row r="31" spans="1:9" s="155" customFormat="1" ht="54.75" customHeight="1">
      <c r="A31" s="22">
        <v>25</v>
      </c>
      <c r="B31" s="32" t="s">
        <v>305</v>
      </c>
      <c r="C31" s="25" t="s">
        <v>306</v>
      </c>
      <c r="D31" s="25" t="s">
        <v>307</v>
      </c>
      <c r="E31" s="27" t="s">
        <v>4</v>
      </c>
      <c r="F31" s="209">
        <v>1</v>
      </c>
      <c r="G31" s="208"/>
      <c r="H31" s="37">
        <f t="shared" si="4"/>
        <v>0</v>
      </c>
      <c r="I31" s="34"/>
    </row>
    <row r="32" spans="1:9" s="155" customFormat="1" ht="54.75" customHeight="1">
      <c r="A32" s="153">
        <v>26</v>
      </c>
      <c r="B32" s="32" t="s">
        <v>308</v>
      </c>
      <c r="C32" s="25" t="s">
        <v>309</v>
      </c>
      <c r="D32" s="27" t="s">
        <v>310</v>
      </c>
      <c r="E32" s="27" t="s">
        <v>4</v>
      </c>
      <c r="F32" s="209">
        <v>1</v>
      </c>
      <c r="G32" s="208"/>
      <c r="H32" s="37">
        <f t="shared" si="4"/>
        <v>0</v>
      </c>
      <c r="I32" s="34"/>
    </row>
    <row r="33" spans="1:9" s="155" customFormat="1" ht="54.75" customHeight="1">
      <c r="A33" s="22">
        <v>27</v>
      </c>
      <c r="B33" s="32" t="s">
        <v>54</v>
      </c>
      <c r="C33" s="25" t="s">
        <v>314</v>
      </c>
      <c r="D33" s="27" t="s">
        <v>315</v>
      </c>
      <c r="E33" s="27" t="s">
        <v>4</v>
      </c>
      <c r="F33" s="209">
        <v>1</v>
      </c>
      <c r="G33" s="208"/>
      <c r="H33" s="37">
        <f t="shared" si="4"/>
        <v>0</v>
      </c>
      <c r="I33" s="34"/>
    </row>
    <row r="34" spans="1:9" s="155" customFormat="1" ht="54.75" customHeight="1">
      <c r="A34" s="153">
        <v>28</v>
      </c>
      <c r="B34" s="33" t="s">
        <v>54</v>
      </c>
      <c r="C34" s="34" t="s">
        <v>282</v>
      </c>
      <c r="D34" s="57"/>
      <c r="E34" s="57" t="s">
        <v>311</v>
      </c>
      <c r="F34" s="157">
        <v>1</v>
      </c>
      <c r="G34" s="195"/>
      <c r="H34" s="37">
        <f t="shared" si="4"/>
        <v>0</v>
      </c>
      <c r="I34" s="34"/>
    </row>
    <row r="35" spans="1:9" s="23" customFormat="1" ht="38.25" customHeight="1">
      <c r="A35" s="22">
        <v>29</v>
      </c>
      <c r="B35" s="217" t="s">
        <v>41</v>
      </c>
      <c r="C35" s="218"/>
      <c r="D35" s="146"/>
      <c r="E35" s="146"/>
      <c r="F35" s="146"/>
      <c r="G35" s="213"/>
      <c r="H35" s="181">
        <f t="shared" ref="H35:H86" si="5">F35*G35</f>
        <v>0</v>
      </c>
      <c r="I35" s="74"/>
    </row>
    <row r="36" spans="1:9" s="155" customFormat="1" ht="197.25" customHeight="1">
      <c r="A36" s="153">
        <v>30</v>
      </c>
      <c r="B36" s="33" t="s">
        <v>54</v>
      </c>
      <c r="C36" s="34" t="s">
        <v>83</v>
      </c>
      <c r="D36" s="152" t="s">
        <v>225</v>
      </c>
      <c r="E36" s="35" t="s">
        <v>30</v>
      </c>
      <c r="F36" s="39">
        <v>3</v>
      </c>
      <c r="G36" s="36"/>
      <c r="H36" s="37">
        <f t="shared" si="5"/>
        <v>0</v>
      </c>
      <c r="I36" s="34"/>
    </row>
    <row r="37" spans="1:9" s="188" customFormat="1" ht="90.75" customHeight="1">
      <c r="A37" s="22">
        <v>31</v>
      </c>
      <c r="B37" s="33" t="s">
        <v>31</v>
      </c>
      <c r="C37" s="34" t="s">
        <v>32</v>
      </c>
      <c r="D37" s="34" t="s">
        <v>33</v>
      </c>
      <c r="E37" s="35" t="s">
        <v>30</v>
      </c>
      <c r="F37" s="39">
        <v>2</v>
      </c>
      <c r="G37" s="36"/>
      <c r="H37" s="37">
        <f t="shared" si="5"/>
        <v>0</v>
      </c>
      <c r="I37" s="34"/>
    </row>
    <row r="38" spans="1:9" s="188" customFormat="1" ht="177" customHeight="1">
      <c r="A38" s="153">
        <v>32</v>
      </c>
      <c r="B38" s="33" t="s">
        <v>18</v>
      </c>
      <c r="C38" s="34" t="s">
        <v>34</v>
      </c>
      <c r="D38" s="34" t="s">
        <v>35</v>
      </c>
      <c r="E38" s="35" t="s">
        <v>0</v>
      </c>
      <c r="F38" s="39">
        <f>4.3*2.9</f>
        <v>12.469999999999999</v>
      </c>
      <c r="G38" s="36"/>
      <c r="H38" s="37">
        <f t="shared" si="5"/>
        <v>0</v>
      </c>
      <c r="I38" s="34"/>
    </row>
    <row r="39" spans="1:9" s="188" customFormat="1" ht="72.75" customHeight="1">
      <c r="A39" s="22">
        <v>33</v>
      </c>
      <c r="B39" s="33" t="s">
        <v>36</v>
      </c>
      <c r="C39" s="34" t="s">
        <v>283</v>
      </c>
      <c r="D39" s="34" t="s">
        <v>37</v>
      </c>
      <c r="E39" s="35" t="s">
        <v>0</v>
      </c>
      <c r="F39" s="39">
        <v>9</v>
      </c>
      <c r="G39" s="36"/>
      <c r="H39" s="37">
        <f t="shared" si="5"/>
        <v>0</v>
      </c>
      <c r="I39" s="34"/>
    </row>
    <row r="40" spans="1:9" s="188" customFormat="1" ht="64.5" customHeight="1">
      <c r="A40" s="153">
        <v>34</v>
      </c>
      <c r="B40" s="33" t="s">
        <v>54</v>
      </c>
      <c r="C40" s="34" t="s">
        <v>39</v>
      </c>
      <c r="D40" s="34" t="s">
        <v>40</v>
      </c>
      <c r="E40" s="35" t="s">
        <v>17</v>
      </c>
      <c r="F40" s="39">
        <v>3</v>
      </c>
      <c r="G40" s="36"/>
      <c r="H40" s="37">
        <f>F40*G40</f>
        <v>0</v>
      </c>
      <c r="I40" s="34"/>
    </row>
    <row r="41" spans="1:9" s="188" customFormat="1" ht="66" customHeight="1">
      <c r="A41" s="22">
        <v>35</v>
      </c>
      <c r="B41" s="33" t="s">
        <v>86</v>
      </c>
      <c r="C41" s="34" t="s">
        <v>77</v>
      </c>
      <c r="D41" s="34" t="s">
        <v>78</v>
      </c>
      <c r="E41" s="35" t="s">
        <v>17</v>
      </c>
      <c r="F41" s="39">
        <v>10</v>
      </c>
      <c r="G41" s="36"/>
      <c r="H41" s="37">
        <f t="shared" ref="H41" si="6">G41*F41</f>
        <v>0</v>
      </c>
      <c r="I41" s="34"/>
    </row>
    <row r="42" spans="1:9" s="188" customFormat="1" ht="66" customHeight="1">
      <c r="A42" s="153">
        <v>36</v>
      </c>
      <c r="B42" s="33" t="s">
        <v>250</v>
      </c>
      <c r="C42" s="34" t="s">
        <v>249</v>
      </c>
      <c r="D42" s="152" t="s">
        <v>251</v>
      </c>
      <c r="E42" s="35" t="s">
        <v>17</v>
      </c>
      <c r="F42" s="39">
        <v>4</v>
      </c>
      <c r="G42" s="36"/>
      <c r="H42" s="37">
        <f>G42*F42</f>
        <v>0</v>
      </c>
      <c r="I42" s="34"/>
    </row>
    <row r="43" spans="1:9" s="188" customFormat="1" ht="52.5" customHeight="1">
      <c r="A43" s="22">
        <v>37</v>
      </c>
      <c r="B43" s="33" t="s">
        <v>84</v>
      </c>
      <c r="C43" s="34" t="s">
        <v>38</v>
      </c>
      <c r="D43" s="34" t="s">
        <v>265</v>
      </c>
      <c r="E43" s="35" t="s">
        <v>4</v>
      </c>
      <c r="F43" s="39">
        <v>6</v>
      </c>
      <c r="G43" s="36"/>
      <c r="H43" s="37">
        <f t="shared" si="5"/>
        <v>0</v>
      </c>
      <c r="I43" s="34"/>
    </row>
    <row r="44" spans="1:9" s="155" customFormat="1" ht="55.5" customHeight="1">
      <c r="A44" s="153">
        <v>38</v>
      </c>
      <c r="B44" s="33" t="s">
        <v>85</v>
      </c>
      <c r="C44" s="34" t="s">
        <v>63</v>
      </c>
      <c r="D44" s="34"/>
      <c r="E44" s="35" t="s">
        <v>17</v>
      </c>
      <c r="F44" s="39">
        <v>6</v>
      </c>
      <c r="G44" s="36"/>
      <c r="H44" s="37">
        <f t="shared" ref="H44" si="7">G44*F44</f>
        <v>0</v>
      </c>
      <c r="I44" s="37"/>
    </row>
    <row r="45" spans="1:9" s="188" customFormat="1" ht="78.75">
      <c r="A45" s="22">
        <v>39</v>
      </c>
      <c r="B45" s="33" t="s">
        <v>23</v>
      </c>
      <c r="C45" s="34" t="s">
        <v>24</v>
      </c>
      <c r="D45" s="34" t="s">
        <v>266</v>
      </c>
      <c r="E45" s="35" t="s">
        <v>17</v>
      </c>
      <c r="F45" s="39">
        <v>9</v>
      </c>
      <c r="G45" s="36"/>
      <c r="H45" s="37">
        <f t="shared" si="5"/>
        <v>0</v>
      </c>
      <c r="I45" s="34"/>
    </row>
    <row r="46" spans="1:9" s="188" customFormat="1" ht="78" customHeight="1">
      <c r="A46" s="153">
        <v>40</v>
      </c>
      <c r="B46" s="33" t="s">
        <v>64</v>
      </c>
      <c r="C46" s="34" t="s">
        <v>65</v>
      </c>
      <c r="D46" s="34" t="s">
        <v>66</v>
      </c>
      <c r="E46" s="57" t="s">
        <v>17</v>
      </c>
      <c r="F46" s="39">
        <v>7</v>
      </c>
      <c r="G46" s="36"/>
      <c r="H46" s="37">
        <f t="shared" ref="H46:H66" si="8">G46*F46</f>
        <v>0</v>
      </c>
      <c r="I46" s="37"/>
    </row>
    <row r="47" spans="1:9" s="188" customFormat="1" ht="47.25">
      <c r="A47" s="22">
        <v>41</v>
      </c>
      <c r="B47" s="33" t="s">
        <v>255</v>
      </c>
      <c r="C47" s="186" t="s">
        <v>256</v>
      </c>
      <c r="D47" s="152" t="s">
        <v>257</v>
      </c>
      <c r="E47" s="57" t="s">
        <v>17</v>
      </c>
      <c r="F47" s="156">
        <v>1</v>
      </c>
      <c r="G47" s="198"/>
      <c r="H47" s="37">
        <f t="shared" si="8"/>
        <v>0</v>
      </c>
      <c r="I47" s="37"/>
    </row>
    <row r="48" spans="1:9" s="188" customFormat="1" ht="98.25" customHeight="1">
      <c r="A48" s="153">
        <v>42</v>
      </c>
      <c r="B48" s="199" t="s">
        <v>252</v>
      </c>
      <c r="C48" s="186" t="s">
        <v>253</v>
      </c>
      <c r="D48" s="152" t="s">
        <v>254</v>
      </c>
      <c r="E48" s="197" t="s">
        <v>17</v>
      </c>
      <c r="F48" s="156">
        <v>1</v>
      </c>
      <c r="G48" s="190"/>
      <c r="H48" s="190">
        <f t="shared" ref="H48" si="9">F48*G48</f>
        <v>0</v>
      </c>
      <c r="I48" s="37"/>
    </row>
    <row r="49" spans="1:9" s="188" customFormat="1" ht="78" customHeight="1">
      <c r="A49" s="22">
        <v>43</v>
      </c>
      <c r="B49" s="33" t="s">
        <v>260</v>
      </c>
      <c r="C49" s="34" t="s">
        <v>258</v>
      </c>
      <c r="D49" s="34" t="s">
        <v>259</v>
      </c>
      <c r="E49" s="35" t="s">
        <v>17</v>
      </c>
      <c r="F49" s="39">
        <v>4</v>
      </c>
      <c r="G49" s="36"/>
      <c r="H49" s="37">
        <f t="shared" ref="H49:H50" si="10">G49*F49</f>
        <v>0</v>
      </c>
      <c r="I49" s="37"/>
    </row>
    <row r="50" spans="1:9" s="155" customFormat="1" ht="42.75" customHeight="1">
      <c r="A50" s="153">
        <v>44</v>
      </c>
      <c r="B50" s="32" t="s">
        <v>54</v>
      </c>
      <c r="C50" s="34" t="s">
        <v>273</v>
      </c>
      <c r="D50" s="189" t="s">
        <v>272</v>
      </c>
      <c r="E50" s="57" t="s">
        <v>0</v>
      </c>
      <c r="F50" s="56">
        <v>10</v>
      </c>
      <c r="G50" s="149"/>
      <c r="H50" s="37">
        <f t="shared" si="10"/>
        <v>0</v>
      </c>
      <c r="I50" s="37"/>
    </row>
    <row r="51" spans="1:9" s="8" customFormat="1" ht="40.5" customHeight="1">
      <c r="A51" s="22">
        <v>45</v>
      </c>
      <c r="B51" s="217" t="s">
        <v>42</v>
      </c>
      <c r="C51" s="218"/>
      <c r="D51" s="146"/>
      <c r="E51" s="146"/>
      <c r="F51" s="146"/>
      <c r="G51" s="213"/>
      <c r="H51" s="181"/>
      <c r="I51" s="74"/>
    </row>
    <row r="52" spans="1:9" s="155" customFormat="1" ht="27" customHeight="1">
      <c r="A52" s="153">
        <v>46</v>
      </c>
      <c r="B52" s="153" t="s">
        <v>119</v>
      </c>
      <c r="C52" s="186" t="s">
        <v>120</v>
      </c>
      <c r="D52" s="57" t="s">
        <v>109</v>
      </c>
      <c r="E52" s="57" t="s">
        <v>110</v>
      </c>
      <c r="F52" s="157">
        <v>1</v>
      </c>
      <c r="G52" s="195"/>
      <c r="H52" s="37">
        <f t="shared" si="8"/>
        <v>0</v>
      </c>
      <c r="I52" s="34"/>
    </row>
    <row r="53" spans="1:9" s="155" customFormat="1" ht="40.5" customHeight="1">
      <c r="A53" s="22">
        <v>47</v>
      </c>
      <c r="B53" s="66" t="s">
        <v>74</v>
      </c>
      <c r="C53" s="196" t="s">
        <v>228</v>
      </c>
      <c r="D53" s="57" t="s">
        <v>25</v>
      </c>
      <c r="E53" s="197" t="s">
        <v>5</v>
      </c>
      <c r="F53" s="65">
        <v>100</v>
      </c>
      <c r="G53" s="195"/>
      <c r="H53" s="37">
        <f t="shared" si="8"/>
        <v>0</v>
      </c>
      <c r="I53" s="34"/>
    </row>
    <row r="54" spans="1:9" s="155" customFormat="1" ht="40.5" customHeight="1">
      <c r="A54" s="153">
        <v>48</v>
      </c>
      <c r="B54" s="66" t="s">
        <v>22</v>
      </c>
      <c r="C54" s="196" t="s">
        <v>26</v>
      </c>
      <c r="D54" s="57" t="s">
        <v>25</v>
      </c>
      <c r="E54" s="197" t="s">
        <v>5</v>
      </c>
      <c r="F54" s="65">
        <v>200</v>
      </c>
      <c r="G54" s="195"/>
      <c r="H54" s="37">
        <f t="shared" si="8"/>
        <v>0</v>
      </c>
      <c r="I54" s="34"/>
    </row>
    <row r="55" spans="1:9" s="155" customFormat="1" ht="40.5" customHeight="1">
      <c r="A55" s="22">
        <v>49</v>
      </c>
      <c r="B55" s="66" t="s">
        <v>116</v>
      </c>
      <c r="C55" s="196" t="s">
        <v>111</v>
      </c>
      <c r="D55" s="57" t="s">
        <v>75</v>
      </c>
      <c r="E55" s="197" t="s">
        <v>5</v>
      </c>
      <c r="F55" s="65">
        <v>200</v>
      </c>
      <c r="G55" s="195"/>
      <c r="H55" s="37">
        <f t="shared" si="8"/>
        <v>0</v>
      </c>
      <c r="I55" s="34"/>
    </row>
    <row r="56" spans="1:9" s="155" customFormat="1" ht="40.5" customHeight="1">
      <c r="A56" s="153">
        <v>50</v>
      </c>
      <c r="B56" s="66" t="s">
        <v>43</v>
      </c>
      <c r="C56" s="196" t="s">
        <v>44</v>
      </c>
      <c r="D56" s="57" t="s">
        <v>20</v>
      </c>
      <c r="E56" s="197" t="s">
        <v>5</v>
      </c>
      <c r="F56" s="65">
        <v>150</v>
      </c>
      <c r="G56" s="195"/>
      <c r="H56" s="37">
        <f t="shared" si="8"/>
        <v>0</v>
      </c>
      <c r="I56" s="34"/>
    </row>
    <row r="57" spans="1:9" s="155" customFormat="1" ht="40.5" customHeight="1">
      <c r="A57" s="22">
        <v>51</v>
      </c>
      <c r="B57" s="153" t="s">
        <v>19</v>
      </c>
      <c r="C57" s="186" t="s">
        <v>122</v>
      </c>
      <c r="D57" s="57" t="s">
        <v>20</v>
      </c>
      <c r="E57" s="57" t="s">
        <v>17</v>
      </c>
      <c r="F57" s="157">
        <v>25</v>
      </c>
      <c r="G57" s="195"/>
      <c r="H57" s="37">
        <f t="shared" si="8"/>
        <v>0</v>
      </c>
      <c r="I57" s="34"/>
    </row>
    <row r="58" spans="1:9" s="155" customFormat="1" ht="40.5" customHeight="1">
      <c r="A58" s="153">
        <v>52</v>
      </c>
      <c r="B58" s="153" t="s">
        <v>21</v>
      </c>
      <c r="C58" s="186" t="s">
        <v>45</v>
      </c>
      <c r="D58" s="57" t="s">
        <v>20</v>
      </c>
      <c r="E58" s="57" t="s">
        <v>4</v>
      </c>
      <c r="F58" s="157">
        <v>25</v>
      </c>
      <c r="G58" s="195"/>
      <c r="H58" s="37">
        <f t="shared" si="8"/>
        <v>0</v>
      </c>
      <c r="I58" s="34"/>
    </row>
    <row r="59" spans="1:9" s="155" customFormat="1" ht="40.5" customHeight="1">
      <c r="A59" s="22">
        <v>53</v>
      </c>
      <c r="B59" s="153" t="s">
        <v>54</v>
      </c>
      <c r="C59" s="186" t="s">
        <v>278</v>
      </c>
      <c r="D59" s="57" t="s">
        <v>112</v>
      </c>
      <c r="E59" s="57" t="s">
        <v>4</v>
      </c>
      <c r="F59" s="157">
        <v>48</v>
      </c>
      <c r="G59" s="195"/>
      <c r="H59" s="37">
        <f t="shared" si="8"/>
        <v>0</v>
      </c>
      <c r="I59" s="34"/>
    </row>
    <row r="60" spans="1:9" s="155" customFormat="1" ht="40.5" customHeight="1">
      <c r="A60" s="153">
        <v>54</v>
      </c>
      <c r="B60" s="66" t="s">
        <v>54</v>
      </c>
      <c r="C60" s="186" t="s">
        <v>276</v>
      </c>
      <c r="D60" s="57" t="s">
        <v>112</v>
      </c>
      <c r="E60" s="57" t="s">
        <v>4</v>
      </c>
      <c r="F60" s="65">
        <v>3</v>
      </c>
      <c r="G60" s="195"/>
      <c r="H60" s="37">
        <f t="shared" ref="H60" si="11">G60*F60</f>
        <v>0</v>
      </c>
      <c r="I60" s="34"/>
    </row>
    <row r="61" spans="1:9" s="155" customFormat="1" ht="40.5" customHeight="1">
      <c r="A61" s="22">
        <v>55</v>
      </c>
      <c r="B61" s="66" t="s">
        <v>126</v>
      </c>
      <c r="C61" s="186" t="s">
        <v>261</v>
      </c>
      <c r="D61" s="57" t="s">
        <v>229</v>
      </c>
      <c r="E61" s="57" t="s">
        <v>4</v>
      </c>
      <c r="F61" s="65">
        <v>2</v>
      </c>
      <c r="G61" s="195"/>
      <c r="H61" s="37">
        <f t="shared" si="8"/>
        <v>0</v>
      </c>
      <c r="I61" s="34"/>
    </row>
    <row r="62" spans="1:9" s="155" customFormat="1" ht="32.25" customHeight="1">
      <c r="A62" s="153">
        <v>56</v>
      </c>
      <c r="B62" s="66" t="s">
        <v>46</v>
      </c>
      <c r="C62" s="186" t="s">
        <v>114</v>
      </c>
      <c r="D62" s="57" t="s">
        <v>113</v>
      </c>
      <c r="E62" s="57" t="s">
        <v>4</v>
      </c>
      <c r="F62" s="65">
        <v>4</v>
      </c>
      <c r="G62" s="195"/>
      <c r="H62" s="37">
        <f t="shared" si="8"/>
        <v>0</v>
      </c>
      <c r="I62" s="34"/>
    </row>
    <row r="63" spans="1:9" s="155" customFormat="1" ht="40.5" customHeight="1">
      <c r="A63" s="22">
        <v>57</v>
      </c>
      <c r="B63" s="66" t="s">
        <v>47</v>
      </c>
      <c r="C63" s="196" t="s">
        <v>115</v>
      </c>
      <c r="D63" s="57" t="s">
        <v>20</v>
      </c>
      <c r="E63" s="57" t="s">
        <v>4</v>
      </c>
      <c r="F63" s="65">
        <v>4</v>
      </c>
      <c r="G63" s="190"/>
      <c r="H63" s="37">
        <f t="shared" si="8"/>
        <v>0</v>
      </c>
      <c r="I63" s="34"/>
    </row>
    <row r="64" spans="1:9" s="155" customFormat="1" ht="42.75" customHeight="1">
      <c r="A64" s="153">
        <v>58</v>
      </c>
      <c r="B64" s="153" t="s">
        <v>117</v>
      </c>
      <c r="C64" s="186" t="s">
        <v>124</v>
      </c>
      <c r="D64" s="57" t="s">
        <v>109</v>
      </c>
      <c r="E64" s="57" t="s">
        <v>17</v>
      </c>
      <c r="F64" s="157">
        <v>4</v>
      </c>
      <c r="G64" s="195"/>
      <c r="H64" s="37">
        <f t="shared" si="8"/>
        <v>0</v>
      </c>
      <c r="I64" s="34"/>
    </row>
    <row r="65" spans="1:9" s="155" customFormat="1" ht="42" customHeight="1">
      <c r="A65" s="22">
        <v>59</v>
      </c>
      <c r="B65" s="153" t="s">
        <v>125</v>
      </c>
      <c r="C65" s="186" t="s">
        <v>230</v>
      </c>
      <c r="D65" s="57" t="s">
        <v>109</v>
      </c>
      <c r="E65" s="57" t="s">
        <v>17</v>
      </c>
      <c r="F65" s="157">
        <v>1</v>
      </c>
      <c r="G65" s="195"/>
      <c r="H65" s="37">
        <f t="shared" si="8"/>
        <v>0</v>
      </c>
      <c r="I65" s="34"/>
    </row>
    <row r="66" spans="1:9" s="155" customFormat="1" ht="84.75" customHeight="1">
      <c r="A66" s="153">
        <v>60</v>
      </c>
      <c r="B66" s="66" t="s">
        <v>118</v>
      </c>
      <c r="C66" s="186" t="s">
        <v>123</v>
      </c>
      <c r="D66" s="186" t="s">
        <v>292</v>
      </c>
      <c r="E66" s="57" t="s">
        <v>0</v>
      </c>
      <c r="F66" s="157">
        <v>100</v>
      </c>
      <c r="G66" s="195"/>
      <c r="H66" s="37">
        <f t="shared" si="8"/>
        <v>0</v>
      </c>
      <c r="I66" s="34"/>
    </row>
    <row r="67" spans="1:9" s="8" customFormat="1" ht="33" customHeight="1">
      <c r="A67" s="22">
        <v>61</v>
      </c>
      <c r="B67" s="214" t="s">
        <v>61</v>
      </c>
      <c r="C67" s="215"/>
      <c r="D67" s="182"/>
      <c r="E67" s="183"/>
      <c r="F67" s="184"/>
      <c r="G67" s="185"/>
      <c r="H67" s="185"/>
      <c r="I67" s="74"/>
    </row>
    <row r="68" spans="1:9" s="194" customFormat="1" ht="45" customHeight="1">
      <c r="A68" s="153">
        <v>62</v>
      </c>
      <c r="B68" s="153" t="s">
        <v>262</v>
      </c>
      <c r="C68" s="186" t="s">
        <v>263</v>
      </c>
      <c r="D68" s="57" t="s">
        <v>127</v>
      </c>
      <c r="E68" s="57" t="s">
        <v>4</v>
      </c>
      <c r="F68" s="157">
        <v>2</v>
      </c>
      <c r="G68" s="195"/>
      <c r="H68" s="37">
        <f t="shared" si="5"/>
        <v>0</v>
      </c>
      <c r="I68" s="34"/>
    </row>
    <row r="69" spans="1:9" s="194" customFormat="1" ht="45" customHeight="1">
      <c r="A69" s="22">
        <v>63</v>
      </c>
      <c r="B69" s="153" t="s">
        <v>67</v>
      </c>
      <c r="C69" s="186" t="s">
        <v>68</v>
      </c>
      <c r="D69" s="57" t="s">
        <v>291</v>
      </c>
      <c r="E69" s="57" t="s">
        <v>4</v>
      </c>
      <c r="F69" s="157">
        <v>2</v>
      </c>
      <c r="G69" s="195"/>
      <c r="H69" s="37">
        <f t="shared" si="5"/>
        <v>0</v>
      </c>
      <c r="I69" s="34"/>
    </row>
    <row r="70" spans="1:9" s="155" customFormat="1" ht="45" customHeight="1">
      <c r="A70" s="153">
        <v>64</v>
      </c>
      <c r="B70" s="153" t="s">
        <v>55</v>
      </c>
      <c r="C70" s="186" t="s">
        <v>71</v>
      </c>
      <c r="D70" s="57" t="s">
        <v>72</v>
      </c>
      <c r="E70" s="57" t="s">
        <v>5</v>
      </c>
      <c r="F70" s="157">
        <v>50</v>
      </c>
      <c r="G70" s="195"/>
      <c r="H70" s="37">
        <f t="shared" si="5"/>
        <v>0</v>
      </c>
      <c r="I70" s="34"/>
    </row>
    <row r="71" spans="1:9" s="155" customFormat="1" ht="45" customHeight="1">
      <c r="A71" s="22">
        <v>65</v>
      </c>
      <c r="B71" s="153" t="s">
        <v>73</v>
      </c>
      <c r="C71" s="186" t="s">
        <v>56</v>
      </c>
      <c r="D71" s="57" t="s">
        <v>82</v>
      </c>
      <c r="E71" s="57" t="s">
        <v>5</v>
      </c>
      <c r="F71" s="157">
        <v>40</v>
      </c>
      <c r="G71" s="195"/>
      <c r="H71" s="37">
        <f t="shared" si="5"/>
        <v>0</v>
      </c>
      <c r="I71" s="34"/>
    </row>
    <row r="72" spans="1:9" s="155" customFormat="1" ht="45" customHeight="1">
      <c r="A72" s="153">
        <v>66</v>
      </c>
      <c r="B72" s="153" t="s">
        <v>57</v>
      </c>
      <c r="C72" s="186" t="s">
        <v>128</v>
      </c>
      <c r="D72" s="57" t="s">
        <v>58</v>
      </c>
      <c r="E72" s="57" t="s">
        <v>5</v>
      </c>
      <c r="F72" s="157">
        <v>100</v>
      </c>
      <c r="G72" s="195"/>
      <c r="H72" s="37">
        <f t="shared" si="5"/>
        <v>0</v>
      </c>
      <c r="I72" s="34"/>
    </row>
    <row r="73" spans="1:9" s="155" customFormat="1" ht="40.5" customHeight="1">
      <c r="A73" s="22">
        <v>67</v>
      </c>
      <c r="B73" s="153" t="s">
        <v>121</v>
      </c>
      <c r="C73" s="186" t="s">
        <v>284</v>
      </c>
      <c r="D73" s="57" t="s">
        <v>75</v>
      </c>
      <c r="E73" s="57" t="s">
        <v>5</v>
      </c>
      <c r="F73" s="157">
        <v>100</v>
      </c>
      <c r="G73" s="195"/>
      <c r="H73" s="37">
        <f>G73*F73</f>
        <v>0</v>
      </c>
      <c r="I73" s="34"/>
    </row>
    <row r="74" spans="1:9" s="155" customFormat="1" ht="45" customHeight="1">
      <c r="A74" s="153">
        <v>68</v>
      </c>
      <c r="B74" s="153" t="s">
        <v>74</v>
      </c>
      <c r="C74" s="186" t="s">
        <v>76</v>
      </c>
      <c r="D74" s="57" t="s">
        <v>75</v>
      </c>
      <c r="E74" s="57" t="s">
        <v>5</v>
      </c>
      <c r="F74" s="157">
        <v>60</v>
      </c>
      <c r="G74" s="195"/>
      <c r="H74" s="37">
        <f t="shared" si="5"/>
        <v>0</v>
      </c>
      <c r="I74" s="34"/>
    </row>
    <row r="75" spans="1:9" s="155" customFormat="1" ht="45" customHeight="1">
      <c r="A75" s="22">
        <v>69</v>
      </c>
      <c r="B75" s="153" t="s">
        <v>54</v>
      </c>
      <c r="C75" s="186" t="s">
        <v>289</v>
      </c>
      <c r="D75" s="57" t="s">
        <v>290</v>
      </c>
      <c r="E75" s="57" t="s">
        <v>17</v>
      </c>
      <c r="F75" s="157">
        <v>3</v>
      </c>
      <c r="G75" s="195"/>
      <c r="H75" s="37">
        <f t="shared" si="5"/>
        <v>0</v>
      </c>
      <c r="I75" s="34"/>
    </row>
    <row r="76" spans="1:9" s="30" customFormat="1" ht="45" customHeight="1">
      <c r="A76" s="153">
        <v>70</v>
      </c>
      <c r="B76" s="24" t="s">
        <v>59</v>
      </c>
      <c r="C76" s="25" t="s">
        <v>44</v>
      </c>
      <c r="D76" s="27" t="s">
        <v>60</v>
      </c>
      <c r="E76" s="27" t="s">
        <v>5</v>
      </c>
      <c r="F76" s="157">
        <v>50</v>
      </c>
      <c r="G76" s="28"/>
      <c r="H76" s="64">
        <f t="shared" si="5"/>
        <v>0</v>
      </c>
      <c r="I76" s="34"/>
    </row>
    <row r="77" spans="1:9" s="8" customFormat="1" ht="30.75" customHeight="1">
      <c r="A77" s="22">
        <v>71</v>
      </c>
      <c r="B77" s="217" t="s">
        <v>224</v>
      </c>
      <c r="C77" s="218"/>
      <c r="D77" s="218"/>
      <c r="E77" s="71"/>
      <c r="F77" s="158"/>
      <c r="G77" s="71"/>
      <c r="H77" s="71"/>
      <c r="I77" s="146"/>
    </row>
    <row r="78" spans="1:9" s="154" customFormat="1" ht="39.75" customHeight="1">
      <c r="A78" s="153">
        <v>72</v>
      </c>
      <c r="B78" s="24" t="s">
        <v>54</v>
      </c>
      <c r="C78" s="25" t="s">
        <v>231</v>
      </c>
      <c r="D78" s="25" t="s">
        <v>232</v>
      </c>
      <c r="E78" s="27" t="s">
        <v>233</v>
      </c>
      <c r="F78" s="159">
        <v>3</v>
      </c>
      <c r="G78" s="83"/>
      <c r="H78" s="64">
        <f t="shared" si="5"/>
        <v>0</v>
      </c>
      <c r="I78" s="31"/>
    </row>
    <row r="79" spans="1:9" s="188" customFormat="1" ht="39.75" customHeight="1">
      <c r="A79" s="22">
        <v>73</v>
      </c>
      <c r="B79" s="153" t="s">
        <v>54</v>
      </c>
      <c r="C79" s="186" t="s">
        <v>234</v>
      </c>
      <c r="D79" s="186" t="s">
        <v>232</v>
      </c>
      <c r="E79" s="57" t="s">
        <v>233</v>
      </c>
      <c r="F79" s="156">
        <v>3</v>
      </c>
      <c r="G79" s="187"/>
      <c r="H79" s="37">
        <f t="shared" si="5"/>
        <v>0</v>
      </c>
      <c r="I79" s="34"/>
    </row>
    <row r="80" spans="1:9" s="188" customFormat="1" ht="45" customHeight="1">
      <c r="A80" s="153">
        <v>74</v>
      </c>
      <c r="B80" s="57" t="s">
        <v>54</v>
      </c>
      <c r="C80" s="186" t="s">
        <v>215</v>
      </c>
      <c r="D80" s="189" t="s">
        <v>216</v>
      </c>
      <c r="E80" s="57" t="s">
        <v>4</v>
      </c>
      <c r="F80" s="65">
        <v>4</v>
      </c>
      <c r="G80" s="190"/>
      <c r="H80" s="37">
        <f t="shared" si="5"/>
        <v>0</v>
      </c>
      <c r="I80" s="34"/>
    </row>
    <row r="81" spans="1:9" s="188" customFormat="1" ht="45" customHeight="1">
      <c r="A81" s="22">
        <v>75</v>
      </c>
      <c r="B81" s="57" t="s">
        <v>54</v>
      </c>
      <c r="C81" s="189" t="s">
        <v>217</v>
      </c>
      <c r="D81" s="189" t="s">
        <v>218</v>
      </c>
      <c r="E81" s="57" t="s">
        <v>17</v>
      </c>
      <c r="F81" s="65">
        <v>1</v>
      </c>
      <c r="G81" s="190"/>
      <c r="H81" s="37">
        <f t="shared" si="5"/>
        <v>0</v>
      </c>
      <c r="I81" s="34"/>
    </row>
    <row r="82" spans="1:9" s="188" customFormat="1" ht="45" customHeight="1">
      <c r="A82" s="153">
        <v>76</v>
      </c>
      <c r="B82" s="57" t="s">
        <v>54</v>
      </c>
      <c r="C82" s="189" t="s">
        <v>219</v>
      </c>
      <c r="D82" s="189" t="s">
        <v>220</v>
      </c>
      <c r="E82" s="57" t="s">
        <v>17</v>
      </c>
      <c r="F82" s="65">
        <v>1</v>
      </c>
      <c r="G82" s="190"/>
      <c r="H82" s="37">
        <f t="shared" si="5"/>
        <v>0</v>
      </c>
      <c r="I82" s="34"/>
    </row>
    <row r="83" spans="1:9" s="188" customFormat="1" ht="45" customHeight="1">
      <c r="A83" s="22">
        <v>77</v>
      </c>
      <c r="B83" s="153" t="s">
        <v>54</v>
      </c>
      <c r="C83" s="189" t="s">
        <v>235</v>
      </c>
      <c r="D83" s="189" t="s">
        <v>236</v>
      </c>
      <c r="E83" s="57" t="s">
        <v>4</v>
      </c>
      <c r="F83" s="65">
        <v>1</v>
      </c>
      <c r="G83" s="191"/>
      <c r="H83" s="37">
        <f t="shared" si="5"/>
        <v>0</v>
      </c>
      <c r="I83" s="34"/>
    </row>
    <row r="84" spans="1:9" s="188" customFormat="1" ht="33.75" customHeight="1">
      <c r="A84" s="153">
        <v>78</v>
      </c>
      <c r="B84" s="57" t="s">
        <v>54</v>
      </c>
      <c r="C84" s="192" t="s">
        <v>221</v>
      </c>
      <c r="D84" s="189" t="s">
        <v>218</v>
      </c>
      <c r="E84" s="57" t="s">
        <v>17</v>
      </c>
      <c r="F84" s="65">
        <v>1</v>
      </c>
      <c r="G84" s="190"/>
      <c r="H84" s="37">
        <f t="shared" si="5"/>
        <v>0</v>
      </c>
      <c r="I84" s="34"/>
    </row>
    <row r="85" spans="1:9" s="188" customFormat="1" ht="42.75" customHeight="1">
      <c r="A85" s="22">
        <v>79</v>
      </c>
      <c r="B85" s="57" t="s">
        <v>54</v>
      </c>
      <c r="C85" s="34" t="s">
        <v>222</v>
      </c>
      <c r="D85" s="189" t="s">
        <v>223</v>
      </c>
      <c r="E85" s="57" t="s">
        <v>52</v>
      </c>
      <c r="F85" s="65">
        <v>1</v>
      </c>
      <c r="G85" s="190"/>
      <c r="H85" s="37">
        <f t="shared" si="5"/>
        <v>0</v>
      </c>
      <c r="I85" s="34"/>
    </row>
    <row r="86" spans="1:9" s="188" customFormat="1" ht="32.25" customHeight="1">
      <c r="A86" s="153">
        <v>80</v>
      </c>
      <c r="B86" s="57" t="s">
        <v>54</v>
      </c>
      <c r="C86" s="34" t="s">
        <v>285</v>
      </c>
      <c r="D86" s="189" t="s">
        <v>286</v>
      </c>
      <c r="E86" s="57"/>
      <c r="F86" s="65">
        <v>1</v>
      </c>
      <c r="G86" s="190"/>
      <c r="H86" s="37">
        <f t="shared" si="5"/>
        <v>0</v>
      </c>
      <c r="I86" s="34"/>
    </row>
    <row r="87" spans="1:9" s="23" customFormat="1" ht="27" customHeight="1">
      <c r="A87" s="193"/>
      <c r="B87" s="216" t="s">
        <v>271</v>
      </c>
      <c r="C87" s="216"/>
      <c r="D87" s="216"/>
      <c r="E87" s="38"/>
      <c r="F87" s="178"/>
      <c r="G87" s="179"/>
      <c r="H87" s="140">
        <f>SUM(H8:H86)</f>
        <v>0</v>
      </c>
      <c r="I87" s="40"/>
    </row>
    <row r="88" spans="1:9" s="48" customFormat="1">
      <c r="B88" s="49" t="s">
        <v>79</v>
      </c>
      <c r="D88" s="50"/>
      <c r="E88" s="50"/>
      <c r="F88" s="160"/>
      <c r="G88" s="51"/>
      <c r="H88" s="51"/>
      <c r="I88" s="51"/>
    </row>
    <row r="89" spans="1:9" s="51" customFormat="1">
      <c r="B89" s="52" t="s">
        <v>3</v>
      </c>
      <c r="D89" s="50"/>
      <c r="E89" s="53"/>
      <c r="F89" s="160"/>
    </row>
    <row r="90" spans="1:9" s="51" customFormat="1">
      <c r="B90" s="52" t="s">
        <v>2</v>
      </c>
      <c r="D90" s="50"/>
      <c r="E90" s="53"/>
      <c r="F90" s="160"/>
    </row>
    <row r="91" spans="1:9" s="51" customFormat="1">
      <c r="B91" s="52" t="s">
        <v>80</v>
      </c>
      <c r="D91" s="50"/>
      <c r="E91" s="53"/>
      <c r="F91" s="160"/>
    </row>
    <row r="92" spans="1:9" s="51" customFormat="1">
      <c r="B92" s="48" t="s">
        <v>81</v>
      </c>
      <c r="D92" s="50"/>
      <c r="E92" s="53"/>
      <c r="F92" s="160"/>
    </row>
    <row r="93" spans="1:9" s="51" customFormat="1">
      <c r="A93" s="50"/>
      <c r="B93" s="48"/>
      <c r="C93" s="48"/>
      <c r="E93" s="53"/>
      <c r="F93" s="160"/>
    </row>
    <row r="94" spans="1:9" s="51" customFormat="1">
      <c r="A94" s="50"/>
      <c r="B94" s="54"/>
      <c r="C94" s="54"/>
      <c r="D94" s="54"/>
      <c r="F94" s="160"/>
      <c r="G94" s="54"/>
      <c r="H94" s="54"/>
    </row>
    <row r="95" spans="1:9" s="51" customFormat="1">
      <c r="A95" s="50"/>
      <c r="B95" s="50"/>
      <c r="C95" s="48"/>
      <c r="D95" s="54"/>
      <c r="F95" s="160"/>
      <c r="G95" s="54"/>
      <c r="H95" s="54"/>
    </row>
    <row r="96" spans="1:9" s="55" customFormat="1">
      <c r="F96" s="161"/>
    </row>
    <row r="97" spans="1:9" s="55" customFormat="1">
      <c r="F97" s="161"/>
    </row>
    <row r="98" spans="1:9" s="51" customFormat="1">
      <c r="F98" s="160"/>
    </row>
    <row r="99" spans="1:9" s="51" customFormat="1">
      <c r="F99" s="160"/>
    </row>
    <row r="100" spans="1:9" s="54" customFormat="1" ht="14.25">
      <c r="F100" s="162"/>
    </row>
    <row r="101" spans="1:9" ht="58.5" customHeight="1">
      <c r="I101" s="58"/>
    </row>
    <row r="102" spans="1:9" ht="58.5" customHeight="1">
      <c r="I102" s="58"/>
    </row>
    <row r="103" spans="1:9" ht="60" customHeight="1">
      <c r="I103" s="59"/>
    </row>
    <row r="104" spans="1:9" s="7" customFormat="1" ht="27" customHeight="1">
      <c r="A104" s="1"/>
      <c r="B104" s="1"/>
      <c r="C104" s="10"/>
      <c r="D104" s="10"/>
      <c r="E104" s="9"/>
      <c r="F104" s="106"/>
      <c r="G104" s="1"/>
      <c r="H104" s="8"/>
      <c r="I104" s="58"/>
    </row>
    <row r="105" spans="1:9" ht="27" customHeight="1">
      <c r="I105" s="58"/>
    </row>
    <row r="106" spans="1:9" ht="108.75" customHeight="1">
      <c r="I106" s="58"/>
    </row>
    <row r="107" spans="1:9" ht="96.75" customHeight="1">
      <c r="I107" s="60"/>
    </row>
    <row r="108" spans="1:9" ht="27" customHeight="1">
      <c r="I108" s="60"/>
    </row>
    <row r="109" spans="1:9" ht="32.25" customHeight="1">
      <c r="I109" s="61"/>
    </row>
    <row r="110" spans="1:9" ht="33.75" customHeight="1">
      <c r="I110" s="61"/>
    </row>
    <row r="111" spans="1:9" ht="27" customHeight="1">
      <c r="I111" s="61"/>
    </row>
    <row r="112" spans="1:9" ht="82.5" customHeight="1"/>
    <row r="113" spans="1:9" ht="158.25" customHeight="1"/>
    <row r="114" spans="1:9" ht="27" customHeight="1"/>
    <row r="115" spans="1:9" ht="69.75" customHeight="1"/>
    <row r="116" spans="1:9" ht="27" customHeight="1"/>
    <row r="117" spans="1:9" ht="57" customHeight="1"/>
    <row r="118" spans="1:9" ht="47.25" customHeight="1"/>
    <row r="119" spans="1:9" ht="45.75" customHeight="1"/>
    <row r="120" spans="1:9" s="7" customFormat="1" ht="27" customHeight="1">
      <c r="A120" s="1"/>
      <c r="B120" s="1"/>
      <c r="C120" s="10"/>
      <c r="D120" s="10"/>
      <c r="E120" s="9"/>
      <c r="F120" s="106"/>
      <c r="G120" s="1"/>
      <c r="H120" s="8"/>
      <c r="I120" s="1"/>
    </row>
    <row r="121" spans="1:9" ht="27" customHeight="1"/>
    <row r="122" spans="1:9" ht="49.5" customHeight="1"/>
    <row r="123" spans="1:9" ht="49.5" customHeight="1"/>
    <row r="124" spans="1:9" ht="49.5" customHeight="1"/>
    <row r="125" spans="1:9" ht="61.5" customHeight="1"/>
    <row r="126" spans="1:9" ht="49.5" customHeight="1"/>
    <row r="127" spans="1:9" ht="49.5" customHeight="1"/>
    <row r="128" spans="1:9" ht="49.5" customHeight="1"/>
    <row r="129" ht="49.5" customHeight="1"/>
    <row r="130" ht="49.5" customHeight="1"/>
    <row r="131" ht="49.5" customHeight="1"/>
    <row r="132" ht="49.5" customHeight="1"/>
    <row r="133" ht="49.5" customHeight="1"/>
    <row r="134" ht="49.5" customHeight="1"/>
    <row r="135" ht="49.5" customHeight="1"/>
    <row r="136" ht="49.5" customHeight="1"/>
    <row r="137" ht="27" customHeight="1"/>
    <row r="138" ht="27" customHeight="1"/>
    <row r="139" ht="27" customHeight="1"/>
    <row r="140" ht="49.5" customHeight="1"/>
    <row r="141" ht="27" customHeight="1"/>
    <row r="142" ht="49.5" customHeight="1"/>
    <row r="143" ht="49.5" customHeight="1"/>
    <row r="144" ht="88.5" customHeight="1"/>
    <row r="145" spans="1:9" ht="27" customHeight="1"/>
    <row r="146" spans="1:9" ht="39.950000000000003" customHeight="1"/>
    <row r="147" spans="1:9" ht="39.950000000000003" customHeight="1"/>
    <row r="148" spans="1:9" ht="39.950000000000003" customHeight="1"/>
    <row r="149" spans="1:9" ht="39.950000000000003" customHeight="1"/>
    <row r="150" spans="1:9" ht="39.950000000000003" customHeight="1"/>
    <row r="151" spans="1:9" ht="39.950000000000003" customHeight="1"/>
    <row r="152" spans="1:9" ht="57.75" customHeight="1"/>
    <row r="153" spans="1:9" ht="52.5" customHeight="1"/>
    <row r="154" spans="1:9" ht="39.950000000000003" customHeight="1"/>
    <row r="155" spans="1:9" s="7" customFormat="1" ht="27" customHeight="1">
      <c r="A155" s="1"/>
      <c r="B155" s="1"/>
      <c r="C155" s="10"/>
      <c r="D155" s="10"/>
      <c r="E155" s="9"/>
      <c r="F155" s="106"/>
      <c r="G155" s="1"/>
      <c r="H155" s="8"/>
      <c r="I155" s="1"/>
    </row>
    <row r="156" spans="1:9" ht="39.950000000000003" customHeight="1"/>
    <row r="157" spans="1:9" ht="39.950000000000003" customHeight="1"/>
    <row r="158" spans="1:9" ht="39.950000000000003" customHeight="1"/>
    <row r="159" spans="1:9" ht="39.950000000000003" customHeight="1"/>
    <row r="160" spans="1:9" ht="39.950000000000003" customHeight="1"/>
    <row r="161" ht="39.950000000000003" customHeight="1"/>
    <row r="162" ht="27" customHeight="1"/>
    <row r="163" ht="27" customHeight="1"/>
    <row r="164" ht="21.75" customHeight="1"/>
    <row r="167" ht="20.25" customHeight="1"/>
    <row r="168" ht="20.25" customHeight="1"/>
    <row r="169" ht="20.25" customHeight="1"/>
    <row r="170" ht="20.25" customHeight="1"/>
  </sheetData>
  <mergeCells count="8">
    <mergeCell ref="B67:C67"/>
    <mergeCell ref="B87:D87"/>
    <mergeCell ref="B77:D77"/>
    <mergeCell ref="A1:I1"/>
    <mergeCell ref="B14:C14"/>
    <mergeCell ref="B7:C7"/>
    <mergeCell ref="B35:C35"/>
    <mergeCell ref="B51:C51"/>
  </mergeCells>
  <printOptions horizontalCentered="1"/>
  <pageMargins left="0.45" right="0.4" top="0.4" bottom="0.4"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view="pageBreakPreview" zoomScaleNormal="85" zoomScaleSheetLayoutView="100" workbookViewId="0">
      <selection activeCell="C25" sqref="C25"/>
    </sheetView>
  </sheetViews>
  <sheetFormatPr defaultColWidth="11.5703125" defaultRowHeight="15"/>
  <cols>
    <col min="1" max="1" width="5.85546875" style="1" customWidth="1"/>
    <col min="2" max="2" width="12.28515625" style="1" customWidth="1"/>
    <col min="3" max="3" width="39.28515625" style="10" customWidth="1"/>
    <col min="4" max="4" width="42.5703125" style="10" customWidth="1"/>
    <col min="5" max="5" width="8" style="9" customWidth="1"/>
    <col min="6" max="6" width="11.5703125" style="106" customWidth="1"/>
    <col min="7" max="7" width="15.85546875" style="1" customWidth="1"/>
    <col min="8" max="8" width="15.5703125" style="8" customWidth="1"/>
    <col min="9" max="9" width="17.7109375" style="1" customWidth="1"/>
    <col min="10" max="16384" width="11.5703125" style="1"/>
  </cols>
  <sheetData>
    <row r="1" spans="1:9" ht="42" customHeight="1">
      <c r="A1" s="222" t="s">
        <v>129</v>
      </c>
      <c r="B1" s="222"/>
      <c r="C1" s="222"/>
      <c r="D1" s="222"/>
      <c r="E1" s="222"/>
      <c r="F1" s="222"/>
      <c r="G1" s="222"/>
      <c r="H1" s="222"/>
      <c r="I1" s="222"/>
    </row>
    <row r="2" spans="1:9" ht="20.25" customHeight="1">
      <c r="A2" s="2"/>
      <c r="B2" s="44" t="s">
        <v>318</v>
      </c>
      <c r="C2" s="62"/>
      <c r="D2" s="45"/>
      <c r="E2" s="21"/>
      <c r="F2" s="67"/>
      <c r="G2" s="3"/>
      <c r="H2" s="11"/>
      <c r="I2" s="3"/>
    </row>
    <row r="3" spans="1:9" ht="17.25" customHeight="1">
      <c r="A3" s="2"/>
      <c r="B3" s="44" t="s">
        <v>226</v>
      </c>
      <c r="C3" s="46"/>
      <c r="D3" s="47"/>
      <c r="E3" s="13"/>
      <c r="F3" s="68"/>
      <c r="G3" s="5"/>
      <c r="H3" s="12"/>
      <c r="I3" s="5"/>
    </row>
    <row r="4" spans="1:9" ht="15.75" customHeight="1">
      <c r="A4" s="2"/>
      <c r="B4" s="44" t="s">
        <v>267</v>
      </c>
      <c r="C4" s="44"/>
      <c r="D4" s="44"/>
      <c r="E4" s="13"/>
      <c r="F4" s="68"/>
      <c r="G4" s="5"/>
      <c r="H4" s="12"/>
      <c r="I4" s="5"/>
    </row>
    <row r="5" spans="1:9" ht="20.25" customHeight="1">
      <c r="A5" s="2"/>
      <c r="B5" s="4"/>
      <c r="C5" s="5"/>
      <c r="D5" s="6"/>
      <c r="E5" s="13"/>
      <c r="F5" s="68"/>
      <c r="G5" s="5"/>
      <c r="H5" s="5"/>
      <c r="I5" s="5"/>
    </row>
    <row r="6" spans="1:9" ht="41.25" customHeight="1">
      <c r="A6" s="14" t="s">
        <v>14</v>
      </c>
      <c r="B6" s="14" t="s">
        <v>13</v>
      </c>
      <c r="C6" s="15" t="s">
        <v>12</v>
      </c>
      <c r="D6" s="15" t="s">
        <v>11</v>
      </c>
      <c r="E6" s="15" t="s">
        <v>10</v>
      </c>
      <c r="F6" s="69" t="s">
        <v>9</v>
      </c>
      <c r="G6" s="15" t="s">
        <v>8</v>
      </c>
      <c r="H6" s="15" t="s">
        <v>7</v>
      </c>
      <c r="I6" s="16" t="s">
        <v>6</v>
      </c>
    </row>
    <row r="7" spans="1:9" s="20" customFormat="1" ht="33.75" customHeight="1">
      <c r="A7" s="70" t="s">
        <v>130</v>
      </c>
      <c r="B7" s="217" t="s">
        <v>131</v>
      </c>
      <c r="C7" s="218"/>
      <c r="D7" s="71"/>
      <c r="E7" s="70"/>
      <c r="F7" s="72"/>
      <c r="G7" s="71"/>
      <c r="H7" s="73"/>
      <c r="I7" s="74"/>
    </row>
    <row r="8" spans="1:9" s="20" customFormat="1" ht="198.75" customHeight="1">
      <c r="A8" s="75">
        <v>1</v>
      </c>
      <c r="B8" s="32" t="s">
        <v>132</v>
      </c>
      <c r="C8" s="25" t="s">
        <v>133</v>
      </c>
      <c r="D8" s="26" t="s">
        <v>134</v>
      </c>
      <c r="E8" s="27" t="s">
        <v>0</v>
      </c>
      <c r="F8" s="76">
        <f>9*1.1</f>
        <v>9.9</v>
      </c>
      <c r="G8" s="77"/>
      <c r="H8" s="64">
        <f>F8*G8</f>
        <v>0</v>
      </c>
      <c r="I8" s="31"/>
    </row>
    <row r="9" spans="1:9" s="20" customFormat="1" ht="47.25">
      <c r="A9" s="75">
        <v>2</v>
      </c>
      <c r="B9" s="32" t="s">
        <v>135</v>
      </c>
      <c r="C9" s="78" t="s">
        <v>136</v>
      </c>
      <c r="D9" s="26" t="s">
        <v>137</v>
      </c>
      <c r="E9" s="27" t="s">
        <v>138</v>
      </c>
      <c r="F9" s="76">
        <v>9</v>
      </c>
      <c r="G9" s="79"/>
      <c r="H9" s="64">
        <f t="shared" ref="H9:H16" si="0">F9*G9</f>
        <v>0</v>
      </c>
      <c r="I9" s="31"/>
    </row>
    <row r="10" spans="1:9" s="20" customFormat="1" ht="47.25">
      <c r="A10" s="75">
        <v>3</v>
      </c>
      <c r="B10" s="32" t="s">
        <v>237</v>
      </c>
      <c r="C10" s="31" t="s">
        <v>269</v>
      </c>
      <c r="D10" s="82" t="s">
        <v>238</v>
      </c>
      <c r="E10" s="27" t="s">
        <v>0</v>
      </c>
      <c r="F10" s="43">
        <v>20</v>
      </c>
      <c r="G10" s="149"/>
      <c r="H10" s="64">
        <f t="shared" si="0"/>
        <v>0</v>
      </c>
      <c r="I10" s="31"/>
    </row>
    <row r="11" spans="1:9" s="20" customFormat="1" ht="42.75" customHeight="1">
      <c r="A11" s="75">
        <v>4</v>
      </c>
      <c r="B11" s="33" t="s">
        <v>54</v>
      </c>
      <c r="C11" s="34" t="s">
        <v>239</v>
      </c>
      <c r="D11" s="186" t="s">
        <v>240</v>
      </c>
      <c r="E11" s="57" t="s">
        <v>0</v>
      </c>
      <c r="F11" s="211">
        <v>9</v>
      </c>
      <c r="G11" s="212"/>
      <c r="H11" s="37">
        <f t="shared" ref="H11" si="1">F11*G11</f>
        <v>0</v>
      </c>
      <c r="I11" s="34"/>
    </row>
    <row r="12" spans="1:9" s="20" customFormat="1" ht="26.25" customHeight="1">
      <c r="A12" s="75">
        <v>5</v>
      </c>
      <c r="B12" s="81" t="s">
        <v>139</v>
      </c>
      <c r="C12" s="26"/>
      <c r="D12" s="82"/>
      <c r="E12" s="27"/>
      <c r="F12" s="76"/>
      <c r="G12" s="83"/>
      <c r="H12" s="64"/>
      <c r="I12" s="31"/>
    </row>
    <row r="13" spans="1:9" s="20" customFormat="1" ht="123" customHeight="1">
      <c r="A13" s="75">
        <v>6</v>
      </c>
      <c r="B13" s="41" t="s">
        <v>140</v>
      </c>
      <c r="C13" s="84" t="s">
        <v>141</v>
      </c>
      <c r="D13" s="85" t="s">
        <v>142</v>
      </c>
      <c r="E13" s="86" t="s">
        <v>0</v>
      </c>
      <c r="F13" s="76">
        <f>9*3</f>
        <v>27</v>
      </c>
      <c r="G13" s="87"/>
      <c r="H13" s="64">
        <f t="shared" si="0"/>
        <v>0</v>
      </c>
      <c r="I13" s="31"/>
    </row>
    <row r="14" spans="1:9" s="20" customFormat="1" ht="139.5" customHeight="1">
      <c r="A14" s="75">
        <v>7</v>
      </c>
      <c r="B14" s="32" t="s">
        <v>143</v>
      </c>
      <c r="C14" s="25" t="s">
        <v>144</v>
      </c>
      <c r="D14" s="25" t="s">
        <v>145</v>
      </c>
      <c r="E14" s="27" t="s">
        <v>0</v>
      </c>
      <c r="F14" s="76">
        <v>5</v>
      </c>
      <c r="G14" s="79"/>
      <c r="H14" s="64">
        <f t="shared" si="0"/>
        <v>0</v>
      </c>
      <c r="I14" s="31"/>
    </row>
    <row r="15" spans="1:9" s="20" customFormat="1" ht="63.75" customHeight="1">
      <c r="A15" s="75">
        <v>8</v>
      </c>
      <c r="B15" s="80" t="s">
        <v>54</v>
      </c>
      <c r="C15" s="25" t="s">
        <v>146</v>
      </c>
      <c r="D15" s="25" t="s">
        <v>147</v>
      </c>
      <c r="E15" s="27" t="s">
        <v>52</v>
      </c>
      <c r="F15" s="76">
        <v>1</v>
      </c>
      <c r="G15" s="77"/>
      <c r="H15" s="64">
        <f t="shared" ref="H15" si="2">F15*G15</f>
        <v>0</v>
      </c>
      <c r="I15" s="31"/>
    </row>
    <row r="16" spans="1:9" s="20" customFormat="1" ht="54" customHeight="1">
      <c r="A16" s="75">
        <v>9</v>
      </c>
      <c r="B16" s="80" t="s">
        <v>54</v>
      </c>
      <c r="C16" s="25" t="s">
        <v>264</v>
      </c>
      <c r="D16" s="25"/>
      <c r="E16" s="27" t="s">
        <v>52</v>
      </c>
      <c r="F16" s="76">
        <v>1</v>
      </c>
      <c r="G16" s="77"/>
      <c r="H16" s="64">
        <f t="shared" si="0"/>
        <v>0</v>
      </c>
      <c r="I16" s="31"/>
    </row>
    <row r="17" spans="1:11" s="20" customFormat="1" ht="54" customHeight="1">
      <c r="A17" s="75">
        <v>10</v>
      </c>
      <c r="B17" s="80" t="s">
        <v>54</v>
      </c>
      <c r="C17" s="25" t="s">
        <v>313</v>
      </c>
      <c r="D17" s="25"/>
      <c r="E17" s="27" t="s">
        <v>0</v>
      </c>
      <c r="F17" s="76">
        <v>5</v>
      </c>
      <c r="G17" s="77"/>
      <c r="H17" s="64">
        <f t="shared" ref="H17" si="3">F17*G17</f>
        <v>0</v>
      </c>
      <c r="I17" s="31"/>
    </row>
    <row r="18" spans="1:11" s="90" customFormat="1" ht="48.75" customHeight="1">
      <c r="A18" s="63"/>
      <c r="B18" s="223" t="s">
        <v>1</v>
      </c>
      <c r="C18" s="223"/>
      <c r="D18" s="223"/>
      <c r="E18" s="17"/>
      <c r="F18" s="88"/>
      <c r="G18" s="18"/>
      <c r="H18" s="19">
        <f>SUM(H7:H17)</f>
        <v>0</v>
      </c>
      <c r="I18" s="19"/>
    </row>
    <row r="19" spans="1:11" s="48" customFormat="1">
      <c r="B19" s="49" t="s">
        <v>79</v>
      </c>
      <c r="C19" s="49"/>
      <c r="E19" s="50"/>
      <c r="F19" s="148"/>
      <c r="G19" s="51"/>
      <c r="H19" s="51"/>
      <c r="I19" s="51"/>
      <c r="J19" s="51"/>
      <c r="K19" s="51"/>
    </row>
    <row r="20" spans="1:11" s="51" customFormat="1">
      <c r="B20" s="52" t="s">
        <v>3</v>
      </c>
      <c r="C20" s="52"/>
      <c r="E20" s="50"/>
      <c r="F20" s="53"/>
    </row>
    <row r="21" spans="1:11" s="51" customFormat="1">
      <c r="B21" s="52" t="s">
        <v>2</v>
      </c>
      <c r="C21" s="52"/>
      <c r="E21" s="50"/>
      <c r="F21" s="53"/>
    </row>
    <row r="22" spans="1:11" s="51" customFormat="1">
      <c r="B22" s="52" t="s">
        <v>80</v>
      </c>
      <c r="C22" s="52"/>
      <c r="E22" s="50"/>
      <c r="F22" s="53"/>
    </row>
    <row r="23" spans="1:11" s="51" customFormat="1">
      <c r="B23" s="48" t="s">
        <v>81</v>
      </c>
      <c r="C23" s="48"/>
      <c r="E23" s="50"/>
      <c r="F23" s="53"/>
    </row>
    <row r="24" spans="1:11" s="90" customFormat="1" ht="27" customHeight="1">
      <c r="B24" s="220"/>
      <c r="C24" s="220"/>
      <c r="D24" s="100"/>
      <c r="E24" s="100"/>
      <c r="F24" s="101"/>
      <c r="G24" s="221"/>
      <c r="H24" s="221"/>
      <c r="I24" s="221"/>
    </row>
    <row r="25" spans="1:11" s="90" customFormat="1" ht="27" customHeight="1">
      <c r="C25" s="102"/>
      <c r="D25" s="102"/>
      <c r="E25" s="102"/>
      <c r="F25" s="101"/>
      <c r="H25" s="103"/>
      <c r="I25" s="104"/>
    </row>
    <row r="26" spans="1:11" s="90" customFormat="1" ht="35.25" customHeight="1">
      <c r="C26" s="102"/>
      <c r="D26" s="102"/>
      <c r="E26" s="102"/>
      <c r="F26" s="101"/>
      <c r="H26" s="103"/>
      <c r="I26" s="105"/>
    </row>
    <row r="27" spans="1:11" s="90" customFormat="1" ht="27" customHeight="1">
      <c r="B27" s="220"/>
      <c r="C27" s="220"/>
      <c r="D27" s="100"/>
      <c r="E27" s="100"/>
      <c r="F27" s="101"/>
      <c r="G27" s="220"/>
      <c r="H27" s="220"/>
      <c r="I27" s="220"/>
    </row>
    <row r="28" spans="1:11" ht="27" customHeight="1"/>
    <row r="29" spans="1:11" ht="27" customHeight="1"/>
    <row r="30" spans="1:11" ht="27" customHeight="1"/>
    <row r="31" spans="1:11" ht="27" customHeight="1"/>
    <row r="32" spans="1:11" ht="20.25" customHeight="1"/>
    <row r="33" spans="1:9" ht="27" customHeight="1"/>
    <row r="34" spans="1:9" ht="60.75" customHeight="1"/>
    <row r="35" spans="1:9" ht="60.75" customHeight="1"/>
    <row r="36" spans="1:9" ht="60.75" customHeight="1"/>
    <row r="37" spans="1:9" ht="60.75" customHeight="1"/>
    <row r="38" spans="1:9" ht="27" customHeight="1"/>
    <row r="39" spans="1:9" ht="70.5" customHeight="1"/>
    <row r="40" spans="1:9" ht="58.5" customHeight="1"/>
    <row r="41" spans="1:9" ht="58.5" customHeight="1"/>
    <row r="42" spans="1:9" ht="60" customHeight="1"/>
    <row r="43" spans="1:9" s="7" customFormat="1" ht="27" customHeight="1">
      <c r="A43" s="1"/>
      <c r="B43" s="1"/>
      <c r="C43" s="10"/>
      <c r="D43" s="10"/>
      <c r="E43" s="9"/>
      <c r="F43" s="106"/>
      <c r="G43" s="1"/>
      <c r="H43" s="8"/>
      <c r="I43" s="1"/>
    </row>
    <row r="44" spans="1:9" ht="27" customHeight="1"/>
    <row r="45" spans="1:9" ht="108.75" customHeight="1"/>
    <row r="46" spans="1:9" ht="96.75" customHeight="1"/>
    <row r="47" spans="1:9" ht="27" customHeight="1"/>
    <row r="48" spans="1:9" ht="165.75" customHeight="1"/>
    <row r="49" spans="1:9" ht="88.5" customHeight="1"/>
    <row r="50" spans="1:9" ht="27" customHeight="1"/>
    <row r="51" spans="1:9" ht="82.5" customHeight="1"/>
    <row r="52" spans="1:9" ht="158.25" customHeight="1"/>
    <row r="53" spans="1:9" ht="27" customHeight="1"/>
    <row r="54" spans="1:9" ht="69.75" customHeight="1"/>
    <row r="55" spans="1:9" ht="27" customHeight="1"/>
    <row r="56" spans="1:9" ht="57" customHeight="1"/>
    <row r="57" spans="1:9" ht="47.25" customHeight="1"/>
    <row r="58" spans="1:9" ht="45.75" customHeight="1"/>
    <row r="59" spans="1:9" s="7" customFormat="1" ht="27" customHeight="1">
      <c r="A59" s="1"/>
      <c r="B59" s="1"/>
      <c r="C59" s="10"/>
      <c r="D59" s="10"/>
      <c r="E59" s="9"/>
      <c r="F59" s="106"/>
      <c r="G59" s="1"/>
      <c r="H59" s="8"/>
      <c r="I59" s="1"/>
    </row>
    <row r="60" spans="1:9" ht="27" customHeight="1"/>
    <row r="61" spans="1:9" ht="49.5" customHeight="1"/>
    <row r="62" spans="1:9" ht="49.5" customHeight="1"/>
    <row r="63" spans="1:9" ht="49.5" customHeight="1"/>
    <row r="64" spans="1:9" ht="61.5" customHeight="1"/>
    <row r="65" ht="49.5" customHeight="1"/>
    <row r="66" ht="49.5" customHeight="1"/>
    <row r="67" ht="49.5" customHeight="1"/>
    <row r="68" ht="49.5" customHeight="1"/>
    <row r="69" ht="49.5" customHeight="1"/>
    <row r="70" ht="49.5" customHeight="1"/>
    <row r="71" ht="49.5" customHeight="1"/>
    <row r="72" ht="49.5" customHeight="1"/>
    <row r="73" ht="49.5" customHeight="1"/>
    <row r="74" ht="49.5" customHeight="1"/>
    <row r="75" ht="49.5" customHeight="1"/>
    <row r="76" ht="27" customHeight="1"/>
    <row r="77" ht="27" customHeight="1"/>
    <row r="78" ht="27" customHeight="1"/>
    <row r="79" ht="49.5" customHeight="1"/>
    <row r="80" ht="27" customHeight="1"/>
    <row r="81" spans="1:9" ht="49.5" customHeight="1"/>
    <row r="82" spans="1:9" ht="49.5" customHeight="1"/>
    <row r="83" spans="1:9" ht="88.5" customHeight="1"/>
    <row r="84" spans="1:9" ht="27" customHeight="1"/>
    <row r="85" spans="1:9" ht="39.950000000000003" customHeight="1"/>
    <row r="86" spans="1:9" ht="39.950000000000003" customHeight="1"/>
    <row r="87" spans="1:9" ht="39.950000000000003" customHeight="1"/>
    <row r="88" spans="1:9" ht="39.950000000000003" customHeight="1"/>
    <row r="89" spans="1:9" ht="39.950000000000003" customHeight="1"/>
    <row r="90" spans="1:9" ht="39.950000000000003" customHeight="1"/>
    <row r="91" spans="1:9" ht="57.75" customHeight="1"/>
    <row r="92" spans="1:9" ht="52.5" customHeight="1"/>
    <row r="93" spans="1:9" ht="39.950000000000003" customHeight="1"/>
    <row r="94" spans="1:9" s="7" customFormat="1" ht="27" customHeight="1">
      <c r="A94" s="1"/>
      <c r="B94" s="1"/>
      <c r="C94" s="10"/>
      <c r="D94" s="10"/>
      <c r="E94" s="9"/>
      <c r="F94" s="106"/>
      <c r="G94" s="1"/>
      <c r="H94" s="8"/>
      <c r="I94" s="1"/>
    </row>
    <row r="95" spans="1:9" ht="39.950000000000003" customHeight="1"/>
    <row r="96" spans="1:9" ht="39.950000000000003" customHeight="1"/>
    <row r="97" ht="39.950000000000003" customHeight="1"/>
    <row r="98" ht="39.950000000000003" customHeight="1"/>
    <row r="99" ht="39.950000000000003" customHeight="1"/>
    <row r="100" ht="39.950000000000003" customHeight="1"/>
    <row r="101" ht="27" customHeight="1"/>
    <row r="102" ht="27" customHeight="1"/>
    <row r="103" ht="21.75" customHeight="1"/>
    <row r="106" ht="20.25" customHeight="1"/>
    <row r="107" ht="20.25" customHeight="1"/>
    <row r="108" ht="20.25" customHeight="1"/>
    <row r="109" ht="20.25" customHeight="1"/>
  </sheetData>
  <mergeCells count="7">
    <mergeCell ref="B24:C24"/>
    <mergeCell ref="G24:I24"/>
    <mergeCell ref="B27:C27"/>
    <mergeCell ref="G27:I27"/>
    <mergeCell ref="A1:I1"/>
    <mergeCell ref="B7:C7"/>
    <mergeCell ref="B18:D18"/>
  </mergeCells>
  <printOptions horizontalCentered="1"/>
  <pageMargins left="0.45" right="0.4" top="0.25" bottom="0.2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view="pageBreakPreview" topLeftCell="A22" zoomScale="60" zoomScaleNormal="100" workbookViewId="0">
      <selection activeCell="M17" sqref="M17"/>
    </sheetView>
  </sheetViews>
  <sheetFormatPr defaultColWidth="11.5703125" defaultRowHeight="15"/>
  <cols>
    <col min="1" max="1" width="5.85546875" style="1" customWidth="1"/>
    <col min="2" max="2" width="12.28515625" style="1" customWidth="1"/>
    <col min="3" max="3" width="39.28515625" style="10" customWidth="1"/>
    <col min="4" max="4" width="42.5703125" style="10" customWidth="1"/>
    <col min="5" max="5" width="8" style="9" customWidth="1"/>
    <col min="6" max="6" width="11.5703125" style="106" customWidth="1"/>
    <col min="7" max="7" width="15.85546875" style="1" customWidth="1"/>
    <col min="8" max="8" width="15.5703125" style="8" customWidth="1"/>
    <col min="9" max="9" width="17.7109375" style="1" customWidth="1"/>
    <col min="10" max="10" width="19.140625" style="1" customWidth="1"/>
    <col min="11" max="16384" width="11.5703125" style="1"/>
  </cols>
  <sheetData>
    <row r="1" spans="1:9" ht="42" customHeight="1">
      <c r="A1" s="224" t="s">
        <v>150</v>
      </c>
      <c r="B1" s="224"/>
      <c r="C1" s="224"/>
      <c r="D1" s="224"/>
      <c r="E1" s="224"/>
      <c r="F1" s="224"/>
      <c r="G1" s="224"/>
      <c r="H1" s="224"/>
      <c r="I1" s="224"/>
    </row>
    <row r="2" spans="1:9" ht="20.25" customHeight="1">
      <c r="A2" s="2"/>
      <c r="B2" s="44" t="s">
        <v>318</v>
      </c>
      <c r="C2" s="45"/>
      <c r="D2" s="21"/>
      <c r="E2" s="67"/>
      <c r="F2" s="3"/>
      <c r="G2" s="3"/>
      <c r="H2" s="11"/>
      <c r="I2" s="3"/>
    </row>
    <row r="3" spans="1:9" ht="17.25" customHeight="1">
      <c r="A3" s="2"/>
      <c r="B3" s="44" t="s">
        <v>268</v>
      </c>
      <c r="C3" s="47"/>
      <c r="D3" s="13"/>
      <c r="E3" s="68"/>
      <c r="F3" s="5"/>
      <c r="G3" s="5"/>
      <c r="H3" s="12"/>
      <c r="I3" s="5"/>
    </row>
    <row r="4" spans="1:9" ht="15.75" customHeight="1">
      <c r="A4" s="2"/>
      <c r="B4" s="44" t="s">
        <v>267</v>
      </c>
      <c r="C4" s="44"/>
      <c r="D4" s="13"/>
      <c r="E4" s="68"/>
      <c r="F4" s="5"/>
      <c r="G4" s="5"/>
      <c r="H4" s="12"/>
      <c r="I4" s="5"/>
    </row>
    <row r="5" spans="1:9" ht="20.25" customHeight="1">
      <c r="A5" s="2"/>
      <c r="B5" s="4"/>
      <c r="C5" s="5"/>
      <c r="D5" s="6"/>
      <c r="E5" s="13"/>
      <c r="F5" s="68"/>
      <c r="G5" s="5"/>
      <c r="H5" s="5"/>
      <c r="I5" s="5"/>
    </row>
    <row r="6" spans="1:9" ht="41.25" customHeight="1">
      <c r="A6" s="14" t="s">
        <v>14</v>
      </c>
      <c r="B6" s="14" t="s">
        <v>13</v>
      </c>
      <c r="C6" s="15" t="s">
        <v>12</v>
      </c>
      <c r="D6" s="15" t="s">
        <v>11</v>
      </c>
      <c r="E6" s="15" t="s">
        <v>10</v>
      </c>
      <c r="F6" s="69" t="s">
        <v>9</v>
      </c>
      <c r="G6" s="15" t="s">
        <v>8</v>
      </c>
      <c r="H6" s="15" t="s">
        <v>7</v>
      </c>
      <c r="I6" s="16" t="s">
        <v>6</v>
      </c>
    </row>
    <row r="7" spans="1:9" s="115" customFormat="1" ht="15.75">
      <c r="A7" s="107" t="s">
        <v>151</v>
      </c>
      <c r="B7" s="108" t="s">
        <v>152</v>
      </c>
      <c r="C7" s="109"/>
      <c r="D7" s="110"/>
      <c r="E7" s="111"/>
      <c r="F7" s="112"/>
      <c r="G7" s="113"/>
      <c r="H7" s="114"/>
      <c r="I7" s="114"/>
    </row>
    <row r="8" spans="1:9" s="115" customFormat="1" ht="15.75">
      <c r="A8" s="107" t="s">
        <v>153</v>
      </c>
      <c r="B8" s="108" t="s">
        <v>154</v>
      </c>
      <c r="C8" s="109"/>
      <c r="D8" s="110"/>
      <c r="E8" s="111"/>
      <c r="F8" s="112"/>
      <c r="G8" s="113"/>
      <c r="H8" s="114"/>
      <c r="I8" s="114"/>
    </row>
    <row r="9" spans="1:9" s="123" customFormat="1" ht="90.75" customHeight="1">
      <c r="A9" s="116">
        <v>1</v>
      </c>
      <c r="B9" s="117" t="s">
        <v>155</v>
      </c>
      <c r="C9" s="118" t="s">
        <v>156</v>
      </c>
      <c r="D9" s="119" t="s">
        <v>157</v>
      </c>
      <c r="E9" s="27" t="s">
        <v>0</v>
      </c>
      <c r="F9" s="120">
        <f>ROUND(0.35*1.5+0.35*0.2*2,2)</f>
        <v>0.67</v>
      </c>
      <c r="G9" s="121"/>
      <c r="H9" s="28">
        <f>F9*G9</f>
        <v>0</v>
      </c>
      <c r="I9" s="122"/>
    </row>
    <row r="10" spans="1:9" s="123" customFormat="1" ht="82.5" customHeight="1">
      <c r="A10" s="116">
        <v>2</v>
      </c>
      <c r="B10" s="117" t="s">
        <v>158</v>
      </c>
      <c r="C10" s="118" t="s">
        <v>159</v>
      </c>
      <c r="D10" s="119" t="s">
        <v>160</v>
      </c>
      <c r="E10" s="27" t="s">
        <v>0</v>
      </c>
      <c r="F10" s="120">
        <f>ROUND(0.25*1.5*2,2)</f>
        <v>0.75</v>
      </c>
      <c r="G10" s="121"/>
      <c r="H10" s="28">
        <f t="shared" ref="H10:H30" si="0">F10*G10</f>
        <v>0</v>
      </c>
      <c r="I10" s="122"/>
    </row>
    <row r="11" spans="1:9" s="123" customFormat="1" ht="31.5" customHeight="1">
      <c r="A11" s="107" t="s">
        <v>161</v>
      </c>
      <c r="B11" s="108" t="s">
        <v>162</v>
      </c>
      <c r="C11" s="109"/>
      <c r="D11" s="110"/>
      <c r="E11" s="111"/>
      <c r="F11" s="112"/>
      <c r="G11" s="113"/>
      <c r="H11" s="113"/>
      <c r="I11" s="114"/>
    </row>
    <row r="12" spans="1:9" s="123" customFormat="1" ht="31.5" customHeight="1">
      <c r="A12" s="116">
        <v>1</v>
      </c>
      <c r="B12" s="124" t="s">
        <v>163</v>
      </c>
      <c r="C12" s="118" t="s">
        <v>164</v>
      </c>
      <c r="D12" s="119" t="s">
        <v>165</v>
      </c>
      <c r="E12" s="27" t="s">
        <v>0</v>
      </c>
      <c r="F12" s="120">
        <v>8</v>
      </c>
      <c r="G12" s="121"/>
      <c r="H12" s="28">
        <f t="shared" si="0"/>
        <v>0</v>
      </c>
      <c r="I12" s="122"/>
    </row>
    <row r="13" spans="1:9" s="123" customFormat="1" ht="51.75" customHeight="1">
      <c r="A13" s="125">
        <v>2</v>
      </c>
      <c r="B13" s="126" t="s">
        <v>166</v>
      </c>
      <c r="C13" s="127" t="s">
        <v>167</v>
      </c>
      <c r="D13" s="128"/>
      <c r="E13" s="129" t="s">
        <v>0</v>
      </c>
      <c r="F13" s="130">
        <f>ROUND(4.5*1.5,2)</f>
        <v>6.75</v>
      </c>
      <c r="G13" s="121"/>
      <c r="H13" s="28">
        <f t="shared" si="0"/>
        <v>0</v>
      </c>
      <c r="I13" s="122"/>
    </row>
    <row r="14" spans="1:9" s="123" customFormat="1" ht="39.75" customHeight="1">
      <c r="A14" s="116">
        <v>3</v>
      </c>
      <c r="B14" s="124" t="s">
        <v>168</v>
      </c>
      <c r="C14" s="118" t="s">
        <v>169</v>
      </c>
      <c r="D14" s="119" t="s">
        <v>170</v>
      </c>
      <c r="E14" s="116" t="s">
        <v>171</v>
      </c>
      <c r="F14" s="120">
        <v>1</v>
      </c>
      <c r="G14" s="121"/>
      <c r="H14" s="28">
        <f t="shared" si="0"/>
        <v>0</v>
      </c>
      <c r="I14" s="122"/>
    </row>
    <row r="15" spans="1:9" s="123" customFormat="1" ht="42" customHeight="1">
      <c r="A15" s="125">
        <v>4</v>
      </c>
      <c r="B15" s="124" t="s">
        <v>172</v>
      </c>
      <c r="C15" s="118" t="s">
        <v>173</v>
      </c>
      <c r="D15" s="119" t="s">
        <v>170</v>
      </c>
      <c r="E15" s="27" t="s">
        <v>171</v>
      </c>
      <c r="F15" s="120">
        <v>1</v>
      </c>
      <c r="G15" s="121"/>
      <c r="H15" s="28">
        <f t="shared" si="0"/>
        <v>0</v>
      </c>
      <c r="I15" s="122"/>
    </row>
    <row r="16" spans="1:9" s="123" customFormat="1" ht="48.75" customHeight="1">
      <c r="A16" s="116">
        <v>5</v>
      </c>
      <c r="B16" s="124" t="s">
        <v>174</v>
      </c>
      <c r="C16" s="118" t="s">
        <v>175</v>
      </c>
      <c r="D16" s="25" t="s">
        <v>176</v>
      </c>
      <c r="E16" s="27" t="s">
        <v>171</v>
      </c>
      <c r="F16" s="120">
        <v>1</v>
      </c>
      <c r="G16" s="121"/>
      <c r="H16" s="28">
        <f t="shared" si="0"/>
        <v>0</v>
      </c>
      <c r="I16" s="122"/>
    </row>
    <row r="17" spans="1:10" s="123" customFormat="1" ht="31.5" customHeight="1">
      <c r="A17" s="125">
        <v>6</v>
      </c>
      <c r="B17" s="124" t="s">
        <v>177</v>
      </c>
      <c r="C17" s="131" t="s">
        <v>178</v>
      </c>
      <c r="D17" s="25" t="s">
        <v>176</v>
      </c>
      <c r="E17" s="27" t="s">
        <v>171</v>
      </c>
      <c r="F17" s="120">
        <v>2</v>
      </c>
      <c r="G17" s="121"/>
      <c r="H17" s="28">
        <f t="shared" si="0"/>
        <v>0</v>
      </c>
      <c r="I17" s="122"/>
    </row>
    <row r="18" spans="1:10" s="123" customFormat="1" ht="31.5" customHeight="1">
      <c r="A18" s="116">
        <v>7</v>
      </c>
      <c r="B18" s="202" t="s">
        <v>181</v>
      </c>
      <c r="C18" s="203" t="s">
        <v>274</v>
      </c>
      <c r="D18" s="204" t="s">
        <v>275</v>
      </c>
      <c r="E18" s="205" t="s">
        <v>0</v>
      </c>
      <c r="F18" s="206">
        <f>ROUND(1*1.1+1.2*0.8*2,2)</f>
        <v>3.02</v>
      </c>
      <c r="G18" s="207"/>
      <c r="H18" s="28">
        <f t="shared" si="0"/>
        <v>0</v>
      </c>
      <c r="I18" s="122"/>
    </row>
    <row r="19" spans="1:10" s="123" customFormat="1" ht="31.5" customHeight="1">
      <c r="A19" s="107" t="s">
        <v>179</v>
      </c>
      <c r="B19" s="108" t="s">
        <v>180</v>
      </c>
      <c r="C19" s="109"/>
      <c r="D19" s="110"/>
      <c r="E19" s="111"/>
      <c r="F19" s="112"/>
      <c r="G19" s="113"/>
      <c r="H19" s="113"/>
      <c r="I19" s="114"/>
    </row>
    <row r="20" spans="1:10" s="123" customFormat="1" ht="31.5" customHeight="1">
      <c r="A20" s="116">
        <v>1</v>
      </c>
      <c r="B20" s="124" t="s">
        <v>181</v>
      </c>
      <c r="C20" s="25" t="s">
        <v>182</v>
      </c>
      <c r="D20" s="25" t="s">
        <v>183</v>
      </c>
      <c r="E20" s="27" t="s">
        <v>30</v>
      </c>
      <c r="F20" s="120">
        <v>1</v>
      </c>
      <c r="G20" s="121"/>
      <c r="H20" s="28">
        <f t="shared" si="0"/>
        <v>0</v>
      </c>
      <c r="I20" s="122"/>
    </row>
    <row r="21" spans="1:10" s="123" customFormat="1" ht="31.5" customHeight="1">
      <c r="A21" s="116">
        <v>2</v>
      </c>
      <c r="B21" s="124" t="s">
        <v>184</v>
      </c>
      <c r="C21" s="118" t="s">
        <v>185</v>
      </c>
      <c r="D21" s="119" t="s">
        <v>186</v>
      </c>
      <c r="E21" s="27" t="s">
        <v>30</v>
      </c>
      <c r="F21" s="120">
        <v>1</v>
      </c>
      <c r="G21" s="121"/>
      <c r="H21" s="28">
        <f t="shared" si="0"/>
        <v>0</v>
      </c>
      <c r="I21" s="122"/>
    </row>
    <row r="22" spans="1:10" s="123" customFormat="1" ht="83.25" customHeight="1">
      <c r="A22" s="116">
        <v>3</v>
      </c>
      <c r="B22" s="124" t="s">
        <v>187</v>
      </c>
      <c r="C22" s="118" t="s">
        <v>188</v>
      </c>
      <c r="D22" s="25" t="s">
        <v>189</v>
      </c>
      <c r="E22" s="27" t="s">
        <v>171</v>
      </c>
      <c r="F22" s="120">
        <v>1</v>
      </c>
      <c r="G22" s="121"/>
      <c r="H22" s="28">
        <f t="shared" si="0"/>
        <v>0</v>
      </c>
      <c r="I22" s="122"/>
    </row>
    <row r="23" spans="1:10" s="123" customFormat="1" ht="31.5" customHeight="1">
      <c r="A23" s="116">
        <v>4</v>
      </c>
      <c r="B23" s="124" t="s">
        <v>190</v>
      </c>
      <c r="C23" s="118" t="s">
        <v>191</v>
      </c>
      <c r="D23" s="119" t="s">
        <v>192</v>
      </c>
      <c r="E23" s="116" t="s">
        <v>5</v>
      </c>
      <c r="F23" s="120">
        <v>50</v>
      </c>
      <c r="G23" s="121"/>
      <c r="H23" s="28">
        <f t="shared" si="0"/>
        <v>0</v>
      </c>
      <c r="I23" s="122"/>
    </row>
    <row r="24" spans="1:10" s="123" customFormat="1" ht="31.5" customHeight="1">
      <c r="A24" s="116">
        <v>5</v>
      </c>
      <c r="B24" s="124" t="s">
        <v>193</v>
      </c>
      <c r="C24" s="118" t="s">
        <v>194</v>
      </c>
      <c r="D24" s="119" t="s">
        <v>192</v>
      </c>
      <c r="E24" s="116" t="s">
        <v>5</v>
      </c>
      <c r="F24" s="120">
        <v>50</v>
      </c>
      <c r="G24" s="121"/>
      <c r="H24" s="28">
        <f t="shared" si="0"/>
        <v>0</v>
      </c>
      <c r="I24" s="122"/>
    </row>
    <row r="25" spans="1:10" s="133" customFormat="1" ht="31.5" customHeight="1">
      <c r="A25" s="116">
        <v>6</v>
      </c>
      <c r="B25" s="124" t="s">
        <v>54</v>
      </c>
      <c r="C25" s="118" t="s">
        <v>195</v>
      </c>
      <c r="D25" s="119" t="s">
        <v>192</v>
      </c>
      <c r="E25" s="116" t="s">
        <v>5</v>
      </c>
      <c r="F25" s="120">
        <v>50</v>
      </c>
      <c r="G25" s="121"/>
      <c r="H25" s="28">
        <f t="shared" si="0"/>
        <v>0</v>
      </c>
      <c r="I25" s="132"/>
    </row>
    <row r="26" spans="1:10" s="123" customFormat="1" ht="47.25" customHeight="1">
      <c r="A26" s="116">
        <v>7</v>
      </c>
      <c r="B26" s="124" t="s">
        <v>196</v>
      </c>
      <c r="C26" s="118" t="s">
        <v>197</v>
      </c>
      <c r="D26" s="119" t="s">
        <v>198</v>
      </c>
      <c r="E26" s="116" t="s">
        <v>30</v>
      </c>
      <c r="F26" s="120">
        <v>3</v>
      </c>
      <c r="G26" s="121"/>
      <c r="H26" s="28">
        <f t="shared" si="0"/>
        <v>0</v>
      </c>
      <c r="I26" s="122"/>
    </row>
    <row r="27" spans="1:10" s="123" customFormat="1" ht="43.5" customHeight="1">
      <c r="A27" s="116">
        <v>8</v>
      </c>
      <c r="B27" s="124" t="s">
        <v>199</v>
      </c>
      <c r="C27" s="26" t="s">
        <v>200</v>
      </c>
      <c r="D27" s="25" t="s">
        <v>201</v>
      </c>
      <c r="E27" s="27" t="s">
        <v>30</v>
      </c>
      <c r="F27" s="120">
        <v>1</v>
      </c>
      <c r="G27" s="28"/>
      <c r="H27" s="28">
        <f t="shared" si="0"/>
        <v>0</v>
      </c>
      <c r="I27" s="122"/>
    </row>
    <row r="28" spans="1:10" s="123" customFormat="1" ht="41.25" customHeight="1">
      <c r="A28" s="116">
        <v>9</v>
      </c>
      <c r="B28" s="126" t="s">
        <v>202</v>
      </c>
      <c r="C28" s="134" t="s">
        <v>203</v>
      </c>
      <c r="D28" s="135" t="s">
        <v>204</v>
      </c>
      <c r="E28" s="126" t="s">
        <v>205</v>
      </c>
      <c r="F28" s="130">
        <v>1</v>
      </c>
      <c r="G28" s="121"/>
      <c r="H28" s="28">
        <f t="shared" si="0"/>
        <v>0</v>
      </c>
      <c r="I28" s="122"/>
    </row>
    <row r="29" spans="1:10" s="123" customFormat="1" ht="31.5" customHeight="1">
      <c r="A29" s="107" t="s">
        <v>206</v>
      </c>
      <c r="B29" s="151" t="s">
        <v>207</v>
      </c>
      <c r="C29" s="109"/>
      <c r="D29" s="110"/>
      <c r="E29" s="111"/>
      <c r="F29" s="112"/>
      <c r="G29" s="113"/>
      <c r="H29" s="113"/>
      <c r="I29" s="114"/>
    </row>
    <row r="30" spans="1:10" s="123" customFormat="1" ht="31.5" customHeight="1">
      <c r="A30" s="116">
        <v>1</v>
      </c>
      <c r="B30" s="124" t="s">
        <v>54</v>
      </c>
      <c r="C30" s="25" t="s">
        <v>280</v>
      </c>
      <c r="D30" s="25" t="s">
        <v>281</v>
      </c>
      <c r="E30" s="27" t="s">
        <v>52</v>
      </c>
      <c r="F30" s="120">
        <v>1</v>
      </c>
      <c r="G30" s="121"/>
      <c r="H30" s="28">
        <f t="shared" si="0"/>
        <v>0</v>
      </c>
      <c r="I30" s="122"/>
    </row>
    <row r="31" spans="1:10" s="90" customFormat="1" ht="22.5" customHeight="1">
      <c r="A31" s="150"/>
      <c r="B31" s="225" t="s">
        <v>1</v>
      </c>
      <c r="C31" s="226"/>
      <c r="D31" s="227"/>
      <c r="E31" s="17"/>
      <c r="F31" s="88"/>
      <c r="G31" s="18"/>
      <c r="H31" s="19">
        <f>SUM(H7:H30)</f>
        <v>0</v>
      </c>
      <c r="I31" s="19"/>
      <c r="J31" s="89"/>
    </row>
    <row r="32" spans="1:10" s="90" customFormat="1" ht="24.95" customHeight="1">
      <c r="B32" s="91" t="s">
        <v>148</v>
      </c>
      <c r="C32" s="92"/>
      <c r="D32" s="93"/>
      <c r="E32" s="93"/>
      <c r="F32" s="94"/>
      <c r="G32" s="20"/>
      <c r="H32" s="20"/>
      <c r="I32" s="45"/>
    </row>
    <row r="33" spans="2:9" s="90" customFormat="1" ht="24.95" customHeight="1">
      <c r="B33" s="95" t="s">
        <v>3</v>
      </c>
      <c r="C33" s="96"/>
      <c r="D33" s="96"/>
      <c r="E33" s="97"/>
      <c r="F33" s="98"/>
      <c r="G33" s="96"/>
      <c r="H33" s="99"/>
      <c r="I33" s="96"/>
    </row>
    <row r="34" spans="2:9" s="90" customFormat="1" ht="24.95" customHeight="1">
      <c r="B34" s="95" t="s">
        <v>2</v>
      </c>
      <c r="C34" s="96"/>
      <c r="D34" s="96"/>
      <c r="E34" s="97"/>
      <c r="F34" s="98"/>
      <c r="G34" s="96"/>
      <c r="H34" s="96"/>
      <c r="I34" s="96"/>
    </row>
    <row r="35" spans="2:9" s="90" customFormat="1" ht="44.25" customHeight="1">
      <c r="B35" s="228" t="s">
        <v>149</v>
      </c>
      <c r="C35" s="228"/>
      <c r="D35" s="228"/>
      <c r="E35" s="228"/>
      <c r="F35" s="228"/>
      <c r="G35" s="228"/>
      <c r="H35" s="228"/>
      <c r="I35" s="228"/>
    </row>
    <row r="36" spans="2:9" s="90" customFormat="1" ht="27" customHeight="1">
      <c r="B36" s="220"/>
      <c r="C36" s="220"/>
      <c r="D36" s="100"/>
      <c r="E36" s="100"/>
      <c r="F36" s="101"/>
      <c r="G36" s="221"/>
      <c r="H36" s="221"/>
      <c r="I36" s="221"/>
    </row>
    <row r="37" spans="2:9" s="90" customFormat="1" ht="27" customHeight="1">
      <c r="C37" s="102"/>
      <c r="D37" s="102"/>
      <c r="E37" s="102"/>
      <c r="F37" s="101"/>
      <c r="H37" s="103"/>
      <c r="I37" s="104"/>
    </row>
    <row r="38" spans="2:9" s="90" customFormat="1" ht="35.25" customHeight="1">
      <c r="C38" s="102"/>
      <c r="D38" s="102"/>
      <c r="E38" s="102"/>
      <c r="F38" s="101"/>
      <c r="H38" s="103"/>
      <c r="I38" s="105"/>
    </row>
    <row r="39" spans="2:9" s="90" customFormat="1" ht="27" customHeight="1">
      <c r="B39" s="220"/>
      <c r="C39" s="220"/>
      <c r="D39" s="100"/>
      <c r="E39" s="100"/>
      <c r="F39" s="101"/>
      <c r="G39" s="220"/>
      <c r="H39" s="220"/>
      <c r="I39" s="220"/>
    </row>
    <row r="40" spans="2:9" ht="27" customHeight="1"/>
    <row r="41" spans="2:9" ht="27" customHeight="1"/>
    <row r="42" spans="2:9" ht="27" customHeight="1"/>
    <row r="43" spans="2:9" ht="27" customHeight="1"/>
    <row r="44" spans="2:9" ht="20.25" customHeight="1"/>
    <row r="45" spans="2:9" ht="27" customHeight="1"/>
    <row r="46" spans="2:9" ht="60.75" customHeight="1"/>
    <row r="47" spans="2:9" ht="60.75" customHeight="1"/>
    <row r="48" spans="2:9" ht="60.75" customHeight="1"/>
    <row r="49" spans="1:9" ht="60.75" customHeight="1"/>
    <row r="50" spans="1:9" ht="27" customHeight="1"/>
    <row r="51" spans="1:9" ht="70.5" customHeight="1"/>
    <row r="52" spans="1:9" ht="58.5" customHeight="1"/>
    <row r="53" spans="1:9" ht="58.5" customHeight="1"/>
    <row r="54" spans="1:9" ht="60" customHeight="1"/>
    <row r="55" spans="1:9" s="7" customFormat="1" ht="27" customHeight="1">
      <c r="A55" s="1"/>
      <c r="B55" s="1"/>
      <c r="C55" s="10"/>
      <c r="D55" s="10"/>
      <c r="E55" s="9"/>
      <c r="F55" s="106"/>
      <c r="G55" s="1"/>
      <c r="H55" s="8"/>
      <c r="I55" s="1"/>
    </row>
    <row r="56" spans="1:9" ht="27" customHeight="1"/>
    <row r="57" spans="1:9" ht="108.75" customHeight="1"/>
    <row r="58" spans="1:9" ht="96.75" customHeight="1"/>
    <row r="59" spans="1:9" ht="27" customHeight="1"/>
    <row r="60" spans="1:9" ht="165.75" customHeight="1"/>
    <row r="61" spans="1:9" ht="88.5" customHeight="1"/>
    <row r="62" spans="1:9" ht="27" customHeight="1"/>
    <row r="63" spans="1:9" ht="82.5" customHeight="1"/>
    <row r="64" spans="1:9" ht="158.25" customHeight="1"/>
    <row r="65" spans="1:9" ht="27" customHeight="1"/>
    <row r="66" spans="1:9" ht="69.75" customHeight="1"/>
    <row r="67" spans="1:9" ht="27" customHeight="1"/>
    <row r="68" spans="1:9" ht="57" customHeight="1"/>
    <row r="69" spans="1:9" ht="47.25" customHeight="1"/>
    <row r="70" spans="1:9" ht="45.75" customHeight="1"/>
    <row r="71" spans="1:9" s="7" customFormat="1" ht="27" customHeight="1">
      <c r="A71" s="1"/>
      <c r="B71" s="1"/>
      <c r="C71" s="10"/>
      <c r="D71" s="10"/>
      <c r="E71" s="9"/>
      <c r="F71" s="106"/>
      <c r="G71" s="1"/>
      <c r="H71" s="8"/>
      <c r="I71" s="1"/>
    </row>
    <row r="72" spans="1:9" ht="27" customHeight="1"/>
    <row r="73" spans="1:9" ht="49.5" customHeight="1"/>
    <row r="74" spans="1:9" ht="49.5" customHeight="1"/>
    <row r="75" spans="1:9" ht="49.5" customHeight="1"/>
    <row r="76" spans="1:9" ht="61.5" customHeight="1"/>
    <row r="77" spans="1:9" ht="49.5" customHeight="1"/>
    <row r="78" spans="1:9" ht="49.5" customHeight="1"/>
    <row r="79" spans="1:9" ht="49.5" customHeight="1"/>
    <row r="80" spans="1:9" ht="49.5" customHeight="1"/>
    <row r="81" ht="49.5" customHeight="1"/>
    <row r="82" ht="49.5" customHeight="1"/>
    <row r="83" ht="49.5" customHeight="1"/>
    <row r="84" ht="49.5" customHeight="1"/>
    <row r="85" ht="49.5" customHeight="1"/>
    <row r="86" ht="49.5" customHeight="1"/>
    <row r="87" ht="49.5" customHeight="1"/>
    <row r="88" ht="27" customHeight="1"/>
    <row r="89" ht="27" customHeight="1"/>
    <row r="90" ht="27" customHeight="1"/>
    <row r="91" ht="49.5" customHeight="1"/>
    <row r="92" ht="27" customHeight="1"/>
    <row r="93" ht="49.5" customHeight="1"/>
    <row r="94" ht="49.5" customHeight="1"/>
    <row r="95" ht="88.5" customHeight="1"/>
    <row r="96" ht="27" customHeight="1"/>
    <row r="97" spans="1:9" ht="39.950000000000003" customHeight="1"/>
    <row r="98" spans="1:9" ht="39.950000000000003" customHeight="1"/>
    <row r="99" spans="1:9" ht="39.950000000000003" customHeight="1"/>
    <row r="100" spans="1:9" ht="39.950000000000003" customHeight="1"/>
    <row r="101" spans="1:9" ht="39.950000000000003" customHeight="1"/>
    <row r="102" spans="1:9" ht="39.950000000000003" customHeight="1"/>
    <row r="103" spans="1:9" ht="57.75" customHeight="1"/>
    <row r="104" spans="1:9" ht="52.5" customHeight="1"/>
    <row r="105" spans="1:9" ht="39.950000000000003" customHeight="1"/>
    <row r="106" spans="1:9" s="7" customFormat="1" ht="27" customHeight="1">
      <c r="A106" s="1"/>
      <c r="B106" s="1"/>
      <c r="C106" s="10"/>
      <c r="D106" s="10"/>
      <c r="E106" s="9"/>
      <c r="F106" s="106"/>
      <c r="G106" s="1"/>
      <c r="H106" s="8"/>
      <c r="I106" s="1"/>
    </row>
    <row r="107" spans="1:9" ht="39.950000000000003" customHeight="1"/>
    <row r="108" spans="1:9" ht="39.950000000000003" customHeight="1"/>
    <row r="109" spans="1:9" ht="39.950000000000003" customHeight="1"/>
    <row r="110" spans="1:9" ht="39.950000000000003" customHeight="1"/>
    <row r="111" spans="1:9" ht="39.950000000000003" customHeight="1"/>
    <row r="112" spans="1:9" ht="39.950000000000003" customHeight="1"/>
    <row r="113" ht="27" customHeight="1"/>
    <row r="114" ht="27" customHeight="1"/>
    <row r="115" ht="21.75" customHeight="1"/>
    <row r="118" ht="20.25" customHeight="1"/>
    <row r="119" ht="20.25" customHeight="1"/>
    <row r="120" ht="20.25" customHeight="1"/>
    <row r="121" ht="20.25" customHeight="1"/>
  </sheetData>
  <mergeCells count="7">
    <mergeCell ref="B36:C36"/>
    <mergeCell ref="G36:I36"/>
    <mergeCell ref="B39:C39"/>
    <mergeCell ref="G39:I39"/>
    <mergeCell ref="A1:I1"/>
    <mergeCell ref="B31:D31"/>
    <mergeCell ref="B35:I35"/>
  </mergeCells>
  <printOptions horizontalCentered="1"/>
  <pageMargins left="0.45" right="0.45" top="0.4" bottom="0.4" header="0.3" footer="0.3"/>
  <pageSetup paperSize="9" scale="76" orientation="landscape" r:id="rId1"/>
  <rowBreaks count="1" manualBreakCount="1">
    <brk id="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10" zoomScaleNormal="100" zoomScaleSheetLayoutView="100" workbookViewId="0">
      <selection activeCell="B23" sqref="B23"/>
    </sheetView>
  </sheetViews>
  <sheetFormatPr defaultColWidth="54.85546875" defaultRowHeight="15.75"/>
  <cols>
    <col min="1" max="1" width="10.7109375" style="136" customWidth="1"/>
    <col min="2" max="2" width="62.5703125" style="136" customWidth="1"/>
    <col min="3" max="3" width="32.42578125" style="136" customWidth="1"/>
    <col min="4" max="4" width="18" style="136" customWidth="1"/>
    <col min="5" max="14" width="14.7109375" style="136" customWidth="1"/>
    <col min="15" max="254" width="9.140625" style="136" customWidth="1"/>
    <col min="255" max="255" width="6" style="136" customWidth="1"/>
    <col min="256" max="16384" width="54.85546875" style="136"/>
  </cols>
  <sheetData>
    <row r="1" spans="1:10" ht="22.5">
      <c r="A1" s="229" t="s">
        <v>208</v>
      </c>
      <c r="B1" s="229"/>
      <c r="C1" s="229"/>
      <c r="D1" s="229"/>
    </row>
    <row r="2" spans="1:10" s="51" customFormat="1" ht="17.25" customHeight="1">
      <c r="A2" s="147"/>
      <c r="B2" s="4" t="s">
        <v>318</v>
      </c>
      <c r="C2" s="4"/>
      <c r="D2" s="4"/>
      <c r="E2" s="4"/>
    </row>
    <row r="3" spans="1:10" s="137" customFormat="1" ht="17.25" customHeight="1">
      <c r="B3" s="4" t="s">
        <v>15</v>
      </c>
      <c r="C3" s="4"/>
      <c r="D3" s="4"/>
      <c r="E3" s="4"/>
    </row>
    <row r="4" spans="1:10" s="51" customFormat="1" ht="17.25" customHeight="1">
      <c r="B4" s="44" t="s">
        <v>267</v>
      </c>
      <c r="C4" s="4"/>
      <c r="D4" s="4"/>
      <c r="E4" s="4"/>
    </row>
    <row r="5" spans="1:10" ht="22.5" customHeight="1">
      <c r="A5" s="138" t="s">
        <v>14</v>
      </c>
      <c r="B5" s="138" t="s">
        <v>209</v>
      </c>
      <c r="C5" s="138" t="s">
        <v>210</v>
      </c>
      <c r="D5" s="138" t="s">
        <v>6</v>
      </c>
    </row>
    <row r="6" spans="1:10" s="167" customFormat="1" ht="22.5" customHeight="1">
      <c r="A6" s="163">
        <v>1</v>
      </c>
      <c r="B6" s="164" t="s">
        <v>211</v>
      </c>
      <c r="C6" s="165">
        <f>'CTSC-NT'!H87</f>
        <v>0</v>
      </c>
      <c r="D6" s="166"/>
      <c r="F6" s="168"/>
    </row>
    <row r="7" spans="1:10" ht="22.5" customHeight="1">
      <c r="A7" s="169">
        <v>2</v>
      </c>
      <c r="B7" s="170" t="s">
        <v>212</v>
      </c>
      <c r="C7" s="171">
        <f>'Biển hiệu'!H18</f>
        <v>0</v>
      </c>
      <c r="D7" s="172"/>
    </row>
    <row r="8" spans="1:10" ht="22.5" customHeight="1">
      <c r="A8" s="163">
        <v>3</v>
      </c>
      <c r="B8" s="170" t="s">
        <v>213</v>
      </c>
      <c r="C8" s="171">
        <f>ATM!H31</f>
        <v>0</v>
      </c>
      <c r="D8" s="172"/>
    </row>
    <row r="9" spans="1:10" s="176" customFormat="1" ht="22.5" customHeight="1">
      <c r="A9" s="169">
        <v>4</v>
      </c>
      <c r="B9" s="173" t="s">
        <v>270</v>
      </c>
      <c r="C9" s="174">
        <f>SUM(C6:C8)</f>
        <v>0</v>
      </c>
      <c r="D9" s="175"/>
      <c r="F9" s="177"/>
    </row>
    <row r="10" spans="1:10" s="176" customFormat="1" ht="30" customHeight="1">
      <c r="A10" s="163">
        <v>5</v>
      </c>
      <c r="B10" s="31" t="s">
        <v>312</v>
      </c>
      <c r="C10" s="174">
        <f>4%*C9</f>
        <v>0</v>
      </c>
      <c r="D10" s="175"/>
      <c r="F10" s="177"/>
    </row>
    <row r="11" spans="1:10" s="176" customFormat="1" ht="30" customHeight="1">
      <c r="A11" s="169">
        <v>6</v>
      </c>
      <c r="B11" s="173" t="s">
        <v>1</v>
      </c>
      <c r="C11" s="174">
        <f>C9+C10</f>
        <v>0</v>
      </c>
      <c r="D11" s="175"/>
      <c r="F11" s="177"/>
    </row>
    <row r="12" spans="1:10" s="176" customFormat="1" ht="22.5" customHeight="1">
      <c r="A12" s="163">
        <v>7</v>
      </c>
      <c r="B12" s="173" t="s">
        <v>51</v>
      </c>
      <c r="C12" s="174">
        <f>C11*10%</f>
        <v>0</v>
      </c>
      <c r="D12" s="139"/>
      <c r="F12" s="177"/>
    </row>
    <row r="13" spans="1:10" s="176" customFormat="1" ht="22.5" customHeight="1">
      <c r="A13" s="169">
        <v>8</v>
      </c>
      <c r="B13" s="173" t="s">
        <v>214</v>
      </c>
      <c r="C13" s="174">
        <f>C12+C11</f>
        <v>0</v>
      </c>
      <c r="D13" s="140"/>
      <c r="F13" s="177"/>
    </row>
    <row r="14" spans="1:10">
      <c r="A14" s="141"/>
      <c r="B14" s="142"/>
      <c r="C14" s="143"/>
      <c r="D14" s="144"/>
      <c r="F14" s="145"/>
    </row>
    <row r="15" spans="1:10" s="48" customFormat="1" ht="15">
      <c r="B15" s="49" t="s">
        <v>79</v>
      </c>
      <c r="D15" s="50"/>
      <c r="E15" s="148"/>
      <c r="F15" s="51"/>
      <c r="G15" s="51"/>
      <c r="H15" s="51"/>
      <c r="I15" s="51"/>
      <c r="J15" s="51"/>
    </row>
    <row r="16" spans="1:10" s="51" customFormat="1" ht="15">
      <c r="B16" s="52" t="s">
        <v>3</v>
      </c>
      <c r="D16" s="50"/>
      <c r="E16" s="53"/>
    </row>
    <row r="17" spans="1:5" s="51" customFormat="1" ht="15">
      <c r="B17" s="52" t="s">
        <v>2</v>
      </c>
      <c r="D17" s="50"/>
      <c r="E17" s="53"/>
    </row>
    <row r="18" spans="1:5" s="51" customFormat="1" ht="15">
      <c r="B18" s="52" t="s">
        <v>80</v>
      </c>
      <c r="D18" s="50"/>
      <c r="E18" s="53"/>
    </row>
    <row r="19" spans="1:5" s="51" customFormat="1" ht="15">
      <c r="B19" s="48" t="s">
        <v>81</v>
      </c>
      <c r="D19" s="50"/>
      <c r="E19" s="53"/>
    </row>
    <row r="20" spans="1:5" s="51" customFormat="1" ht="15">
      <c r="A20" s="50"/>
      <c r="B20" s="48"/>
      <c r="C20" s="48"/>
      <c r="E20" s="53"/>
    </row>
    <row r="21" spans="1:5" s="51" customFormat="1" ht="66" customHeight="1">
      <c r="A21" s="50"/>
      <c r="B21" s="54"/>
      <c r="C21" s="231" t="s">
        <v>319</v>
      </c>
      <c r="D21" s="230"/>
    </row>
    <row r="22" spans="1:5" s="51" customFormat="1" ht="15">
      <c r="A22" s="50"/>
      <c r="B22" s="50"/>
      <c r="C22" s="48"/>
      <c r="D22" s="54"/>
    </row>
    <row r="23" spans="1:5" s="55" customFormat="1" ht="15"/>
    <row r="24" spans="1:5" s="55" customFormat="1" ht="15"/>
    <row r="25" spans="1:5" s="51" customFormat="1" ht="15"/>
    <row r="26" spans="1:5" s="51" customFormat="1" ht="15"/>
    <row r="27" spans="1:5" s="54" customFormat="1" ht="14.25"/>
    <row r="28" spans="1:5" s="51" customFormat="1" ht="15"/>
  </sheetData>
  <mergeCells count="2">
    <mergeCell ref="A1:D1"/>
    <mergeCell ref="C21:D21"/>
  </mergeCells>
  <printOptions horizontalCentered="1"/>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CTSC-NT</vt:lpstr>
      <vt:lpstr>Biển hiệu</vt:lpstr>
      <vt:lpstr>ATM</vt:lpstr>
      <vt:lpstr>Tổng hợp</vt:lpstr>
      <vt:lpstr>ATM!Print_Area</vt:lpstr>
      <vt:lpstr>'Biển hiệu'!Print_Area</vt:lpstr>
      <vt:lpstr>'CTSC-NT'!Print_Area</vt:lpstr>
      <vt:lpstr>'Tổng hợp'!Print_Area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2020-11-16T09:22:34Z</dcterms:modified>
</cp:coreProperties>
</file>