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eABank\ATM\2020\ATM KV Bình dương\thông tin mời thầu\"/>
    </mc:Choice>
  </mc:AlternateContent>
  <bookViews>
    <workbookView xWindow="120" yWindow="75" windowWidth="15195" windowHeight="8445"/>
  </bookViews>
  <sheets>
    <sheet name="DT" sheetId="4" r:id="rId1"/>
    <sheet name="Sheet3" sheetId="3" r:id="rId2"/>
  </sheets>
  <definedNames>
    <definedName name="_xlnm.Print_Area" localSheetId="0">DT!$A$1:$H$93</definedName>
  </definedNames>
  <calcPr calcId="152511"/>
</workbook>
</file>

<file path=xl/calcChain.xml><?xml version="1.0" encoding="utf-8"?>
<calcChain xmlns="http://schemas.openxmlformats.org/spreadsheetml/2006/main">
  <c r="H62" i="4" l="1"/>
  <c r="H54" i="4" l="1"/>
  <c r="H53" i="4"/>
  <c r="H83" i="4"/>
  <c r="H82" i="4"/>
  <c r="H81" i="4"/>
  <c r="H80" i="4"/>
  <c r="H79" i="4"/>
  <c r="H78" i="4"/>
  <c r="H77" i="4"/>
  <c r="H76" i="4"/>
  <c r="H75" i="4"/>
  <c r="F74" i="4"/>
  <c r="H74" i="4" s="1"/>
  <c r="H72" i="4"/>
  <c r="H71" i="4"/>
  <c r="H70" i="4"/>
  <c r="H69" i="4"/>
  <c r="H68" i="4"/>
  <c r="H67" i="4"/>
  <c r="H66" i="4"/>
  <c r="H65" i="4"/>
  <c r="H64" i="4"/>
  <c r="F63" i="4"/>
  <c r="H63" i="4" s="1"/>
  <c r="H61" i="4"/>
  <c r="F60" i="4"/>
  <c r="H60" i="4" s="1"/>
  <c r="H59" i="4"/>
  <c r="F58" i="4"/>
  <c r="H58" i="4" s="1"/>
  <c r="H56" i="4"/>
  <c r="H55" i="4"/>
  <c r="H52" i="4"/>
  <c r="H51" i="4"/>
  <c r="H50" i="4"/>
  <c r="H49" i="4"/>
  <c r="H48" i="4"/>
  <c r="H47" i="4"/>
  <c r="H46" i="4"/>
  <c r="F45" i="4"/>
  <c r="H45" i="4" s="1"/>
  <c r="H43" i="4"/>
  <c r="H42" i="4"/>
  <c r="H41" i="4"/>
  <c r="H40" i="4"/>
  <c r="H39" i="4"/>
  <c r="H38" i="4"/>
  <c r="H37" i="4"/>
  <c r="H36" i="4"/>
  <c r="H35" i="4"/>
  <c r="F34" i="4"/>
  <c r="H34" i="4" s="1"/>
  <c r="H33" i="4"/>
  <c r="H32" i="4"/>
  <c r="F31" i="4"/>
  <c r="H31" i="4" s="1"/>
  <c r="H29" i="4"/>
  <c r="H28" i="4"/>
  <c r="H27" i="4"/>
  <c r="H26" i="4"/>
  <c r="H24" i="4"/>
  <c r="H23" i="4"/>
  <c r="H22" i="4"/>
  <c r="H21" i="4"/>
  <c r="H20" i="4"/>
  <c r="H18" i="4"/>
  <c r="H17" i="4"/>
  <c r="H16" i="4"/>
  <c r="H15" i="4"/>
  <c r="H14" i="4"/>
  <c r="H13" i="4"/>
  <c r="H12" i="4"/>
  <c r="H11" i="4"/>
  <c r="H10" i="4"/>
  <c r="H9" i="4"/>
  <c r="F8" i="4"/>
  <c r="H8" i="4" s="1"/>
  <c r="H84" i="4" l="1"/>
  <c r="H85" i="4" s="1"/>
  <c r="H86" i="4" s="1"/>
  <c r="H87" i="4" l="1"/>
  <c r="H88" i="4" s="1"/>
</calcChain>
</file>

<file path=xl/sharedStrings.xml><?xml version="1.0" encoding="utf-8"?>
<sst xmlns="http://schemas.openxmlformats.org/spreadsheetml/2006/main" count="317" uniqueCount="97">
  <si>
    <t>STT</t>
  </si>
  <si>
    <t>Mã CV</t>
  </si>
  <si>
    <t xml:space="preserve">Quy cách, chủng loại </t>
  </si>
  <si>
    <t>ĐVT</t>
  </si>
  <si>
    <t>Khối lượng</t>
  </si>
  <si>
    <t>I</t>
  </si>
  <si>
    <t>m2</t>
  </si>
  <si>
    <t>II</t>
  </si>
  <si>
    <t>B5</t>
  </si>
  <si>
    <t xml:space="preserve">Bản lề sàn </t>
  </si>
  <si>
    <t>NewStar Japan/VVP</t>
  </si>
  <si>
    <t>Bộ</t>
  </si>
  <si>
    <t>B6</t>
  </si>
  <si>
    <t xml:space="preserve">Bộ kẹp </t>
  </si>
  <si>
    <t>B7</t>
  </si>
  <si>
    <t>Tay nắm - đẩy Trung Quốc</t>
  </si>
  <si>
    <t>B8</t>
  </si>
  <si>
    <t>Cắt decan dán kính mờ</t>
  </si>
  <si>
    <t>Trọn bộ</t>
  </si>
  <si>
    <t>III</t>
  </si>
  <si>
    <t>B9</t>
  </si>
  <si>
    <t xml:space="preserve">Mái tôn, Sắt hộp, sơn chống gỉ, máng thu, cút góc, ống thoát nhựa PVC. </t>
  </si>
  <si>
    <t>Tôn Austnam (tôn dầy 0.42ly)
Sắt hộp mạ kẽm 25x25, 20x40 (dầy 1ly)</t>
  </si>
  <si>
    <t>B10</t>
  </si>
  <si>
    <t xml:space="preserve">Biển hộp đèn Quảng cáo khung xương sắt hộp, sơn chống gỉ, Mặt biển tấm Alumex ngoài trời, Logo, bộ chữ SeABank cắt khắc Mika gắn chìm.  </t>
  </si>
  <si>
    <t>Alumex Alcorest ngoài trời dầy 3mm độ dầy phủ nhôm 0.2
Mica đen 3 ly
Sắt hộp mạ kẽm 25x25, 20x40 (dầy 1ly)
Kích thước và màu sắc theo bản vẽ chi tiết.</t>
  </si>
  <si>
    <t>IV</t>
  </si>
  <si>
    <t>B12</t>
  </si>
  <si>
    <t>Alumex Alcorest ngoài trời dầy 3mm độ dầy phủ nhôm 0.2
Mica đen 3 ly
Sắt hộp 25x25, 20x40 (dầy 1ly)
Kích thước và màu sắc theo bản vẽ chi tiết.</t>
  </si>
  <si>
    <t>B14</t>
  </si>
  <si>
    <t xml:space="preserve">Biển gắn Poster quảng cáo. </t>
  </si>
  <si>
    <t xml:space="preserve">Kích thước: 350*500, 2 lớp, 4 chốt Inox.
Lớp trong Alumex, lớp ngoài mica trong 3ly. </t>
  </si>
  <si>
    <t>B15</t>
  </si>
  <si>
    <t>Bộ Logo tổ chức thẻ dán trong khoang giao booth ATM theo thiết kế.</t>
  </si>
  <si>
    <t>Decal PP
1 bộ gồm 12 Logo</t>
  </si>
  <si>
    <t>Decal PP</t>
  </si>
  <si>
    <t>B18</t>
  </si>
  <si>
    <t>Bộ Sticker dán thân máy ATM</t>
  </si>
  <si>
    <t>Thiết kế theo mẫu.
Decal PP</t>
  </si>
  <si>
    <t>V</t>
  </si>
  <si>
    <t>B19</t>
  </si>
  <si>
    <t>Quạt thông gió.</t>
  </si>
  <si>
    <t xml:space="preserve">Kích thước 250*250
Seiko/Tico/Genuin/asia </t>
  </si>
  <si>
    <t>Cái</t>
  </si>
  <si>
    <t>B21</t>
  </si>
  <si>
    <t>Role Time hẹn giờ bật tắt thiết bị điện.</t>
  </si>
  <si>
    <t>National tương đương</t>
  </si>
  <si>
    <t>B23</t>
  </si>
  <si>
    <t>Bộ đèn Compact soi sáng biển quảng cáo.</t>
  </si>
  <si>
    <t>Công suất 40W, đui sứ.
Rạng Đông/Phillip/Điện Quang</t>
  </si>
  <si>
    <t>B27</t>
  </si>
  <si>
    <t>Đèn Downlight âm trần D200
*Chụp đèn mạ inox
*02 Bóng tiết kiêm điện
*Kính bảo vệ (chất liệu kính phun cát chống nhiệt)</t>
  </si>
  <si>
    <t>Philip/Paragon/Duhal/Rạng đông, Điện Quang</t>
  </si>
  <si>
    <t>Đơn giá</t>
  </si>
  <si>
    <t>Thành Tiền</t>
  </si>
  <si>
    <t>Hạng mục công việc</t>
  </si>
  <si>
    <t>BẢNG DỰ TOÁN KINH PHÍ XÂY LẮP &amp;TRANG BỊ  NỘI THẤT</t>
  </si>
  <si>
    <t>CÔNG TRÌNH      : NGÂN HÀNG TMCP ĐÔNG NAM Á</t>
  </si>
  <si>
    <t>Tổng giá trị dự toán</t>
  </si>
  <si>
    <t>VAT</t>
  </si>
  <si>
    <t>Tổng giá trị dự toán (sau VAT)</t>
  </si>
  <si>
    <t>Ghi chú :</t>
  </si>
  <si>
    <t>- Khối lượng dự toán là khối lượng tạm tính, khối lượng nghiệm thu là khối lượng thi công thực tế tại công trình</t>
  </si>
  <si>
    <t>- Giá thi công là Giá được tính trong hợp đồng, dựa trên kết quả chấm thầu và đàm phán giảm Giá</t>
  </si>
  <si>
    <t>- Trong suốt quá trình tham gia chào giá và thi công, nhà thầu phải khảo sát hiện trạng công trình và báo cáo với CĐT nếu có bất cứ thay đổi hoặc vướng mắc nào</t>
  </si>
  <si>
    <t xml:space="preserve">HẠNG MỤC         : CẢI TẠO ATM </t>
  </si>
  <si>
    <t>ĐỊA ĐIỂM XD     : KHU VỰC CN BÌNH DƯƠNG</t>
  </si>
  <si>
    <t>C7</t>
  </si>
  <si>
    <t>Khắc CNC Bộ chữ "kết nối giá trị cuộc sống" bằng mica trắng</t>
  </si>
  <si>
    <t>Mika 3ly</t>
  </si>
  <si>
    <t>CÂY ATM 11 (CÔNG TY MINH PHÁT 2)</t>
  </si>
  <si>
    <t>CÂY ATM SỐ 7 (CTY HƯNG THỊNH GIA)</t>
  </si>
  <si>
    <t>CÂY ATM SỐ 2 (CN BÌNH DƯƠNG)</t>
  </si>
  <si>
    <t>CÂY ATM SỐ 6 (PGD SỞ SAO)</t>
  </si>
  <si>
    <t>CÂY ATM SỐ 8 (CTY GỖ THUẬN AN)</t>
  </si>
  <si>
    <t>VI</t>
  </si>
  <si>
    <t>CÂY ATM SỐ 9, 10 (CTY KHẢI HOÀN)</t>
  </si>
  <si>
    <t>C8</t>
  </si>
  <si>
    <t>Bộ logo biểu tượng chấp nhận thanh toán và số điện thoại callcenter in trên decal ngoài trời</t>
  </si>
  <si>
    <t>X11</t>
  </si>
  <si>
    <t>Đèn Downlight âm trần D100
*Chụp đèn mạ inox
*01 Bóng tiết kiệm điện
*Kính bảo vệ (chất liệu kính phun cát chống nhiệt)</t>
  </si>
  <si>
    <t>Paragon/Duhal/Điện Quang, Rạng Đông</t>
  </si>
  <si>
    <t>X10</t>
  </si>
  <si>
    <t>National/ tương đương</t>
  </si>
  <si>
    <t>X7</t>
  </si>
  <si>
    <t>Decal PP, kích thước theo thiết kế</t>
  </si>
  <si>
    <t>CÂY ATM SỐ 1 (PGD THỦ DẦU MỘT)</t>
  </si>
  <si>
    <t>Vách ốp thân Booth bao gồm: Mặt trước khoang giao dịch + 2 mặt bên</t>
  </si>
  <si>
    <t>VII</t>
  </si>
  <si>
    <t>Tổng cộng</t>
  </si>
  <si>
    <t>HS2</t>
  </si>
  <si>
    <t>Hệ số nhân công ngoại tỉnh</t>
  </si>
  <si>
    <t>Không áp dụng nhà thầu địa phương</t>
  </si>
  <si>
    <t>Đ.CS3</t>
  </si>
  <si>
    <t>Đèn huỳnh quang gắn tường/ trần 2 bóng loại 1,2 m</t>
  </si>
  <si>
    <t>Philip/Paragon/Duhal</t>
  </si>
  <si>
    <t>bộ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</si>
</sst>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9">
    <font>
      <sz val="11"/>
      <color theme="1"/>
      <name val="Calibri"/>
      <family val="2"/>
      <scheme val="minor"/>
    </font>
    <font>
      <sz val="11"/>
      <color theme="1"/>
      <name val="Calibri"/>
      <family val="2"/>
      <scheme val="minor"/>
    </font>
    <font>
      <sz val="11"/>
      <color indexed="8"/>
      <name val="Calibri"/>
      <family val="2"/>
    </font>
    <font>
      <sz val="12"/>
      <name val="Times New Roman"/>
      <family val="1"/>
    </font>
    <font>
      <sz val="10"/>
      <name val="Arial"/>
      <family val="2"/>
    </font>
    <font>
      <sz val="12"/>
      <name val=".VnTime"/>
      <family val="2"/>
    </font>
    <font>
      <b/>
      <sz val="12"/>
      <name val="Times New Roman"/>
      <family val="1"/>
    </font>
    <font>
      <b/>
      <sz val="11"/>
      <name val="Times New Roman"/>
      <family val="1"/>
    </font>
    <font>
      <sz val="11"/>
      <name val="Times New Roman"/>
      <family val="1"/>
    </font>
    <font>
      <b/>
      <i/>
      <sz val="11"/>
      <name val="Times New Roman"/>
      <family val="1"/>
    </font>
    <font>
      <b/>
      <sz val="11"/>
      <color theme="1"/>
      <name val="Calibri"/>
      <family val="2"/>
      <scheme val="minor"/>
    </font>
    <font>
      <b/>
      <sz val="18"/>
      <name val="Times New Roman"/>
      <family val="1"/>
    </font>
    <font>
      <sz val="10"/>
      <name val="VNI-Helve"/>
    </font>
    <font>
      <i/>
      <sz val="11"/>
      <name val="Times New Roman"/>
      <family val="1"/>
    </font>
    <font>
      <sz val="12"/>
      <name val="宋体"/>
      <charset val="134"/>
    </font>
    <font>
      <sz val="10"/>
      <name val=".VnTime"/>
      <family val="2"/>
    </font>
    <font>
      <b/>
      <sz val="11"/>
      <color theme="1"/>
      <name val="Times New Roman"/>
      <family val="1"/>
    </font>
    <font>
      <sz val="11"/>
      <color theme="1"/>
      <name val="Times New Roman"/>
      <family val="1"/>
    </font>
    <font>
      <sz val="11"/>
      <color rgb="FFFF0000"/>
      <name val="Times New Roman"/>
      <family val="1"/>
    </font>
  </fonts>
  <fills count="5">
    <fill>
      <patternFill patternType="none"/>
    </fill>
    <fill>
      <patternFill patternType="gray125"/>
    </fill>
    <fill>
      <patternFill patternType="solid">
        <fgColor theme="6" tint="0.59999389629810485"/>
        <bgColor indexed="64"/>
      </patternFill>
    </fill>
    <fill>
      <patternFill patternType="solid">
        <fgColor theme="9"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4" fillId="0" borderId="0"/>
    <xf numFmtId="0" fontId="5" fillId="0" borderId="0"/>
    <xf numFmtId="0" fontId="2" fillId="0" borderId="0"/>
    <xf numFmtId="0" fontId="12" fillId="0" borderId="0"/>
    <xf numFmtId="43" fontId="14" fillId="0" borderId="0" applyFont="0" applyFill="0" applyBorder="0" applyAlignment="0" applyProtection="0">
      <alignment vertical="center"/>
    </xf>
    <xf numFmtId="0" fontId="15" fillId="0" borderId="0"/>
  </cellStyleXfs>
  <cellXfs count="104">
    <xf numFmtId="0" fontId="0" fillId="0" borderId="0" xfId="0"/>
    <xf numFmtId="0" fontId="3" fillId="0" borderId="0" xfId="2" applyFont="1" applyAlignment="1">
      <alignment horizontal="center" vertical="center"/>
    </xf>
    <xf numFmtId="0" fontId="6" fillId="2" borderId="1" xfId="4"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4" applyFont="1" applyFill="1" applyBorder="1" applyAlignment="1">
      <alignment horizontal="left" vertical="center" wrapText="1"/>
    </xf>
    <xf numFmtId="43" fontId="6" fillId="2" borderId="1" xfId="1" applyFont="1" applyFill="1" applyBorder="1" applyAlignment="1">
      <alignment horizontal="center" vertical="center" wrapText="1"/>
    </xf>
    <xf numFmtId="0" fontId="6" fillId="3" borderId="1" xfId="2" applyFont="1" applyFill="1" applyBorder="1" applyAlignment="1">
      <alignment horizontal="center" vertical="center"/>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wrapText="1"/>
    </xf>
    <xf numFmtId="0" fontId="3" fillId="0" borderId="1" xfId="2" applyFont="1" applyFill="1" applyBorder="1" applyAlignment="1">
      <alignment horizontal="center" vertical="center"/>
    </xf>
    <xf numFmtId="0" fontId="8" fillId="0" borderId="1" xfId="2"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3" fontId="8" fillId="0" borderId="1" xfId="1" applyFont="1" applyFill="1" applyBorder="1" applyAlignment="1">
      <alignment horizontal="center"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left" vertical="center" wrapText="1"/>
    </xf>
    <xf numFmtId="43" fontId="3" fillId="0" borderId="0" xfId="1" applyFont="1" applyAlignment="1">
      <alignment horizontal="center" vertical="center"/>
    </xf>
    <xf numFmtId="0" fontId="6" fillId="0" borderId="0" xfId="2" applyFont="1" applyAlignment="1">
      <alignment horizontal="center" vertical="center"/>
    </xf>
    <xf numFmtId="164" fontId="6" fillId="3" borderId="1" xfId="4" applyNumberFormat="1" applyFont="1" applyFill="1" applyBorder="1" applyAlignment="1">
      <alignment horizontal="center" vertical="center" wrapText="1"/>
    </xf>
    <xf numFmtId="164" fontId="8" fillId="0" borderId="1" xfId="1" applyNumberFormat="1" applyFont="1" applyFill="1" applyBorder="1" applyAlignment="1">
      <alignment vertical="center"/>
    </xf>
    <xf numFmtId="0" fontId="6" fillId="2" borderId="2" xfId="4" applyFont="1" applyFill="1" applyBorder="1" applyAlignment="1">
      <alignment horizontal="center" vertical="center" wrapText="1"/>
    </xf>
    <xf numFmtId="164" fontId="6" fillId="3" borderId="2" xfId="4" applyNumberFormat="1" applyFont="1" applyFill="1" applyBorder="1" applyAlignment="1">
      <alignment horizontal="center" vertical="center" wrapText="1"/>
    </xf>
    <xf numFmtId="164" fontId="8" fillId="0" borderId="2" xfId="1" applyNumberFormat="1" applyFont="1" applyFill="1" applyBorder="1" applyAlignment="1">
      <alignment vertical="center"/>
    </xf>
    <xf numFmtId="0" fontId="10" fillId="0" borderId="0" xfId="0" applyFont="1"/>
    <xf numFmtId="0" fontId="6" fillId="0" borderId="0" xfId="3" applyFont="1" applyFill="1" applyAlignment="1">
      <alignment vertical="center"/>
    </xf>
    <xf numFmtId="0" fontId="6" fillId="2" borderId="1" xfId="2" applyFont="1" applyFill="1" applyBorder="1" applyAlignment="1">
      <alignment horizontal="center" vertical="center"/>
    </xf>
    <xf numFmtId="0" fontId="8" fillId="4" borderId="1" xfId="0" applyFont="1" applyFill="1" applyBorder="1" applyAlignment="1">
      <alignment horizontal="center" vertical="center" wrapText="1"/>
    </xf>
    <xf numFmtId="0" fontId="0" fillId="4" borderId="0" xfId="0" applyFill="1"/>
    <xf numFmtId="0" fontId="8" fillId="4" borderId="1" xfId="0" applyFont="1" applyFill="1" applyBorder="1" applyAlignment="1">
      <alignment horizontal="left" vertical="center" wrapText="1"/>
    </xf>
    <xf numFmtId="2" fontId="7" fillId="4" borderId="1" xfId="0" applyNumberFormat="1" applyFont="1" applyFill="1" applyBorder="1" applyAlignment="1">
      <alignment horizontal="center" vertical="center" wrapText="1"/>
    </xf>
    <xf numFmtId="0" fontId="7" fillId="4" borderId="1" xfId="0" applyFont="1" applyFill="1" applyBorder="1" applyAlignment="1">
      <alignment vertical="center"/>
    </xf>
    <xf numFmtId="0" fontId="7" fillId="4" borderId="1" xfId="0" applyFont="1" applyFill="1" applyBorder="1" applyAlignment="1">
      <alignment horizontal="left" vertical="center" wrapText="1"/>
    </xf>
    <xf numFmtId="0" fontId="7" fillId="4" borderId="1" xfId="0" applyFont="1" applyFill="1" applyBorder="1" applyAlignment="1">
      <alignment vertical="center" wrapText="1"/>
    </xf>
    <xf numFmtId="43" fontId="9" fillId="4" borderId="1" xfId="1" applyFont="1" applyFill="1" applyBorder="1" applyAlignment="1">
      <alignment vertical="center" wrapText="1"/>
    </xf>
    <xf numFmtId="0" fontId="8" fillId="4" borderId="1" xfId="0" applyFont="1" applyFill="1" applyBorder="1" applyAlignment="1">
      <alignment vertical="center"/>
    </xf>
    <xf numFmtId="164" fontId="7" fillId="4" borderId="1" xfId="1" applyNumberFormat="1" applyFont="1" applyFill="1" applyBorder="1" applyAlignment="1">
      <alignment vertical="center"/>
    </xf>
    <xf numFmtId="0" fontId="8" fillId="0" borderId="0" xfId="0" applyFont="1" applyFill="1" applyAlignment="1">
      <alignment vertical="center"/>
    </xf>
    <xf numFmtId="1" fontId="8" fillId="4" borderId="1" xfId="0" quotePrefix="1" applyNumberFormat="1" applyFont="1" applyFill="1" applyBorder="1" applyAlignment="1">
      <alignment horizontal="center" vertical="center" wrapText="1"/>
    </xf>
    <xf numFmtId="1" fontId="7" fillId="4" borderId="1" xfId="0" applyNumberFormat="1" applyFont="1" applyFill="1" applyBorder="1" applyAlignment="1">
      <alignment horizontal="left" vertical="center"/>
    </xf>
    <xf numFmtId="1" fontId="7" fillId="4" borderId="1" xfId="6" applyNumberFormat="1" applyFont="1" applyFill="1" applyBorder="1" applyAlignment="1">
      <alignment vertical="center" wrapText="1"/>
    </xf>
    <xf numFmtId="0" fontId="8" fillId="4" borderId="1" xfId="0" quotePrefix="1" applyFont="1" applyFill="1" applyBorder="1" applyAlignment="1">
      <alignment horizontal="left" vertical="center" wrapText="1"/>
    </xf>
    <xf numFmtId="43" fontId="13" fillId="4" borderId="1" xfId="1" applyFont="1" applyFill="1" applyBorder="1" applyAlignment="1">
      <alignment horizontal="center" vertical="center" wrapText="1"/>
    </xf>
    <xf numFmtId="164" fontId="8" fillId="4" borderId="1" xfId="7" applyNumberFormat="1" applyFont="1" applyFill="1" applyBorder="1" applyAlignment="1">
      <alignment horizontal="center" vertical="center" wrapText="1"/>
    </xf>
    <xf numFmtId="0" fontId="7" fillId="0" borderId="0" xfId="8" applyFont="1" applyFill="1" applyAlignment="1">
      <alignment horizontal="left" vertical="center"/>
    </xf>
    <xf numFmtId="0" fontId="7" fillId="0" borderId="0" xfId="8" applyFont="1" applyFill="1" applyAlignment="1">
      <alignment horizontal="center" vertical="center"/>
    </xf>
    <xf numFmtId="0" fontId="8" fillId="0" borderId="0" xfId="8" applyFont="1" applyFill="1" applyAlignment="1">
      <alignment horizontal="left" vertical="center"/>
    </xf>
    <xf numFmtId="0" fontId="8" fillId="0" borderId="0" xfId="8" applyFont="1" applyFill="1" applyAlignment="1">
      <alignment horizontal="center" vertical="center"/>
    </xf>
    <xf numFmtId="43" fontId="13" fillId="0" borderId="0" xfId="1" applyFont="1" applyFill="1" applyAlignment="1">
      <alignment horizontal="right" vertical="center"/>
    </xf>
    <xf numFmtId="0" fontId="8" fillId="0" borderId="0" xfId="0" applyFont="1" applyFill="1" applyAlignment="1">
      <alignment horizontal="right" vertical="center"/>
    </xf>
    <xf numFmtId="164" fontId="8" fillId="0" borderId="0" xfId="1" applyNumberFormat="1" applyFont="1" applyFill="1" applyAlignment="1">
      <alignment horizontal="right" vertical="center"/>
    </xf>
    <xf numFmtId="0" fontId="8" fillId="0" borderId="0" xfId="8" quotePrefix="1" applyFont="1" applyFill="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43" fontId="13" fillId="0" borderId="0" xfId="1" applyFont="1" applyFill="1" applyAlignment="1">
      <alignment horizontal="right" vertical="center" wrapText="1"/>
    </xf>
    <xf numFmtId="0" fontId="8" fillId="0" borderId="0" xfId="0" applyFont="1" applyFill="1" applyAlignment="1">
      <alignment horizontal="right" vertical="center" wrapText="1"/>
    </xf>
    <xf numFmtId="164" fontId="8" fillId="0" borderId="0" xfId="1" applyNumberFormat="1" applyFont="1" applyFill="1" applyAlignment="1">
      <alignment horizontal="right" vertical="center" wrapText="1"/>
    </xf>
    <xf numFmtId="1" fontId="8" fillId="0" borderId="1" xfId="0" applyNumberFormat="1" applyFont="1" applyFill="1" applyBorder="1" applyAlignment="1">
      <alignment horizontal="center" vertical="center" wrapText="1"/>
    </xf>
    <xf numFmtId="43" fontId="13" fillId="0" borderId="1" xfId="1" applyFont="1" applyFill="1" applyBorder="1" applyAlignment="1">
      <alignment horizontal="center" vertical="center" wrapText="1"/>
    </xf>
    <xf numFmtId="0" fontId="7" fillId="3" borderId="1" xfId="2" applyNumberFormat="1" applyFont="1" applyFill="1" applyBorder="1" applyAlignment="1">
      <alignment horizontal="left" vertical="center"/>
    </xf>
    <xf numFmtId="49" fontId="8" fillId="3" borderId="1" xfId="0" applyNumberFormat="1" applyFont="1" applyFill="1" applyBorder="1" applyAlignment="1">
      <alignment vertical="center" wrapText="1"/>
    </xf>
    <xf numFmtId="49" fontId="8" fillId="3" borderId="1" xfId="0" applyNumberFormat="1" applyFont="1" applyFill="1" applyBorder="1" applyAlignment="1">
      <alignment horizontal="left" vertical="center" wrapText="1"/>
    </xf>
    <xf numFmtId="0" fontId="8" fillId="3" borderId="1" xfId="0" applyFont="1" applyFill="1" applyBorder="1" applyAlignment="1">
      <alignment horizontal="center" vertical="center" wrapText="1"/>
    </xf>
    <xf numFmtId="43" fontId="8" fillId="3" borderId="1" xfId="1" applyFont="1" applyFill="1" applyBorder="1" applyAlignment="1">
      <alignment horizontal="center" vertical="center"/>
    </xf>
    <xf numFmtId="164" fontId="8" fillId="3" borderId="1" xfId="1" applyNumberFormat="1" applyFont="1" applyFill="1" applyBorder="1" applyAlignment="1">
      <alignment vertical="center"/>
    </xf>
    <xf numFmtId="0" fontId="8" fillId="3" borderId="1" xfId="0" applyFont="1" applyFill="1" applyBorder="1" applyAlignment="1">
      <alignment horizontal="center" vertical="center"/>
    </xf>
    <xf numFmtId="0" fontId="8" fillId="3" borderId="1" xfId="0" applyFont="1" applyFill="1" applyBorder="1" applyAlignment="1">
      <alignment vertical="center" wrapText="1"/>
    </xf>
    <xf numFmtId="0" fontId="8" fillId="3" borderId="1" xfId="0" applyFont="1" applyFill="1" applyBorder="1" applyAlignment="1">
      <alignment horizontal="left" vertical="center" wrapText="1"/>
    </xf>
    <xf numFmtId="164" fontId="8" fillId="3" borderId="2" xfId="1" applyNumberFormat="1" applyFont="1" applyFill="1" applyBorder="1" applyAlignment="1">
      <alignment vertical="center"/>
    </xf>
    <xf numFmtId="0" fontId="8" fillId="0" borderId="1" xfId="0" applyFont="1" applyBorder="1" applyAlignment="1">
      <alignment horizontal="center" vertical="center"/>
    </xf>
    <xf numFmtId="164" fontId="8" fillId="0" borderId="2" xfId="1" applyNumberFormat="1" applyFont="1" applyBorder="1" applyAlignment="1">
      <alignment vertical="center"/>
    </xf>
    <xf numFmtId="164" fontId="8" fillId="0" borderId="1" xfId="1" applyNumberFormat="1" applyFont="1" applyBorder="1" applyAlignment="1">
      <alignment vertical="center"/>
    </xf>
    <xf numFmtId="164" fontId="7" fillId="3" borderId="1" xfId="1" applyNumberFormat="1" applyFont="1" applyFill="1" applyBorder="1" applyAlignment="1">
      <alignment vertical="center"/>
    </xf>
    <xf numFmtId="0" fontId="0" fillId="0" borderId="0" xfId="0" applyFill="1"/>
    <xf numFmtId="0" fontId="0" fillId="0" borderId="1" xfId="0" applyBorder="1"/>
    <xf numFmtId="0" fontId="0" fillId="0" borderId="1" xfId="0" applyFill="1" applyBorder="1"/>
    <xf numFmtId="164" fontId="10" fillId="3" borderId="1" xfId="0" applyNumberFormat="1" applyFont="1" applyFill="1" applyBorder="1"/>
    <xf numFmtId="164" fontId="16" fillId="3" borderId="1" xfId="0" applyNumberFormat="1" applyFont="1" applyFill="1" applyBorder="1"/>
    <xf numFmtId="0" fontId="17" fillId="0" borderId="1" xfId="0" applyFont="1" applyBorder="1"/>
    <xf numFmtId="0" fontId="8" fillId="0" borderId="1" xfId="0" applyFont="1" applyFill="1" applyBorder="1" applyAlignment="1">
      <alignment vertical="center"/>
    </xf>
    <xf numFmtId="0" fontId="10" fillId="2" borderId="1" xfId="0" applyFont="1" applyFill="1" applyBorder="1"/>
    <xf numFmtId="0" fontId="0" fillId="0" borderId="1" xfId="0" applyBorder="1" applyAlignment="1">
      <alignment vertical="center"/>
    </xf>
    <xf numFmtId="1" fontId="7" fillId="0" borderId="1" xfId="0" applyNumberFormat="1" applyFont="1" applyFill="1" applyBorder="1" applyAlignment="1">
      <alignment horizontal="left" vertical="center"/>
    </xf>
    <xf numFmtId="164" fontId="8" fillId="0" borderId="1" xfId="7" applyNumberFormat="1" applyFont="1" applyFill="1" applyBorder="1" applyAlignment="1">
      <alignment vertical="center" wrapText="1"/>
    </xf>
    <xf numFmtId="164" fontId="7" fillId="0" borderId="1" xfId="1" applyNumberFormat="1" applyFont="1" applyFill="1" applyBorder="1" applyAlignment="1">
      <alignment vertical="center"/>
    </xf>
    <xf numFmtId="9" fontId="8" fillId="0" borderId="1" xfId="0" applyNumberFormat="1" applyFont="1" applyFill="1" applyBorder="1" applyAlignment="1">
      <alignment horizontal="center" vertical="center" wrapText="1"/>
    </xf>
    <xf numFmtId="43" fontId="18" fillId="0" borderId="1" xfId="1" applyFont="1" applyFill="1" applyBorder="1" applyAlignment="1">
      <alignment horizontal="center" vertical="center"/>
    </xf>
    <xf numFmtId="0" fontId="6" fillId="0" borderId="0" xfId="3" applyFont="1" applyFill="1" applyAlignment="1">
      <alignment horizontal="left" vertical="center"/>
    </xf>
    <xf numFmtId="164" fontId="8" fillId="0" borderId="0" xfId="0" applyNumberFormat="1" applyFont="1" applyFill="1" applyAlignment="1">
      <alignment vertical="center"/>
    </xf>
    <xf numFmtId="0" fontId="17" fillId="0" borderId="1" xfId="0" applyFont="1" applyFill="1" applyBorder="1"/>
    <xf numFmtId="1" fontId="8" fillId="0" borderId="1" xfId="0" applyNumberFormat="1" applyFont="1" applyFill="1" applyBorder="1" applyAlignment="1">
      <alignment horizontal="center"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wrapText="1"/>
    </xf>
    <xf numFmtId="43" fontId="13" fillId="0" borderId="1" xfId="1" applyFont="1" applyFill="1" applyBorder="1" applyAlignment="1">
      <alignment horizontal="center" vertical="top" wrapText="1"/>
    </xf>
    <xf numFmtId="164" fontId="8" fillId="0" borderId="1" xfId="7" applyNumberFormat="1" applyFont="1" applyFill="1" applyBorder="1" applyAlignment="1">
      <alignment vertical="top"/>
    </xf>
    <xf numFmtId="164" fontId="8" fillId="0" borderId="1" xfId="1" applyNumberFormat="1" applyFont="1" applyFill="1" applyBorder="1" applyAlignment="1">
      <alignment vertical="top"/>
    </xf>
    <xf numFmtId="0" fontId="11" fillId="0" borderId="0" xfId="5" applyFont="1" applyFill="1" applyAlignment="1">
      <alignment horizontal="center" vertical="center" wrapText="1"/>
    </xf>
    <xf numFmtId="0" fontId="6" fillId="0" borderId="0" xfId="0" applyFont="1" applyFill="1" applyAlignment="1">
      <alignment horizontal="left" vertical="center"/>
    </xf>
    <xf numFmtId="0" fontId="6" fillId="0" borderId="0" xfId="3" applyFont="1" applyFill="1" applyAlignment="1">
      <alignment horizontal="left" vertical="center"/>
    </xf>
    <xf numFmtId="0" fontId="8" fillId="0" borderId="0" xfId="8" quotePrefix="1" applyFont="1" applyFill="1" applyAlignment="1">
      <alignment horizontal="left" vertical="justify"/>
    </xf>
  </cellXfs>
  <cellStyles count="9">
    <cellStyle name="Comma" xfId="1" builtinId="3"/>
    <cellStyle name="Comma 2" xfId="7"/>
    <cellStyle name="Normal" xfId="0" builtinId="0"/>
    <cellStyle name="Normal 2" xfId="8"/>
    <cellStyle name="Normal_03 - Noi That Kien Giang" xfId="5"/>
    <cellStyle name="Normal_05.04BQT.2011" xfId="4"/>
    <cellStyle name="Normal_QTTION-LUU_1" xfId="6"/>
    <cellStyle name="Normal_Sheet1_1" xfId="3"/>
    <cellStyle name="Normal_thu dau mot qt"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tabSelected="1" zoomScale="76" zoomScaleNormal="76" zoomScaleSheetLayoutView="80" workbookViewId="0">
      <selection activeCell="L8" sqref="L8"/>
    </sheetView>
  </sheetViews>
  <sheetFormatPr defaultRowHeight="15.75"/>
  <cols>
    <col min="1" max="1" width="5.85546875" style="1" customWidth="1"/>
    <col min="2" max="2" width="10.85546875" style="1" customWidth="1"/>
    <col min="3" max="3" width="30.140625" style="19" customWidth="1"/>
    <col min="4" max="4" width="24" style="20" customWidth="1"/>
    <col min="5" max="5" width="8.140625" style="1" customWidth="1"/>
    <col min="6" max="6" width="9.140625" style="21" customWidth="1"/>
    <col min="7" max="7" width="12.28515625" customWidth="1"/>
    <col min="8" max="8" width="13.42578125" customWidth="1"/>
    <col min="9" max="9" width="17" customWidth="1"/>
    <col min="11" max="11" width="12.85546875" bestFit="1" customWidth="1"/>
  </cols>
  <sheetData>
    <row r="1" spans="1:9" ht="33.75" customHeight="1">
      <c r="A1" s="100" t="s">
        <v>56</v>
      </c>
      <c r="B1" s="100"/>
      <c r="C1" s="100"/>
      <c r="D1" s="100"/>
      <c r="E1" s="100"/>
      <c r="F1" s="100"/>
      <c r="G1" s="100"/>
      <c r="H1" s="100"/>
    </row>
    <row r="2" spans="1:9" ht="18.75" customHeight="1">
      <c r="A2" s="101" t="s">
        <v>57</v>
      </c>
      <c r="B2" s="101"/>
      <c r="C2" s="101"/>
      <c r="D2" s="101"/>
      <c r="E2" s="101"/>
      <c r="F2" s="101"/>
      <c r="G2" s="101"/>
      <c r="H2" s="101"/>
    </row>
    <row r="3" spans="1:9" s="28" customFormat="1" ht="18.75" customHeight="1">
      <c r="A3" s="102" t="s">
        <v>65</v>
      </c>
      <c r="B3" s="102"/>
      <c r="C3" s="102"/>
      <c r="D3" s="102"/>
      <c r="E3" s="102"/>
      <c r="F3" s="102"/>
      <c r="G3" s="102"/>
      <c r="H3" s="102"/>
    </row>
    <row r="4" spans="1:9" s="28" customFormat="1" ht="21.75" customHeight="1">
      <c r="A4" s="102" t="s">
        <v>66</v>
      </c>
      <c r="B4" s="102"/>
      <c r="C4" s="102"/>
      <c r="D4" s="102"/>
      <c r="E4" s="102"/>
      <c r="F4" s="102"/>
      <c r="G4" s="102"/>
      <c r="H4" s="102"/>
    </row>
    <row r="5" spans="1:9" s="28" customFormat="1" ht="9.75" customHeight="1">
      <c r="A5" s="22"/>
      <c r="B5" s="91"/>
      <c r="C5" s="91"/>
      <c r="D5" s="29"/>
      <c r="E5" s="29"/>
      <c r="F5" s="29"/>
    </row>
    <row r="6" spans="1:9" s="28" customFormat="1" ht="31.5">
      <c r="A6" s="30" t="s">
        <v>0</v>
      </c>
      <c r="B6" s="2" t="s">
        <v>1</v>
      </c>
      <c r="C6" s="3" t="s">
        <v>55</v>
      </c>
      <c r="D6" s="4" t="s">
        <v>2</v>
      </c>
      <c r="E6" s="2" t="s">
        <v>3</v>
      </c>
      <c r="F6" s="5" t="s">
        <v>4</v>
      </c>
      <c r="G6" s="25" t="s">
        <v>53</v>
      </c>
      <c r="H6" s="2" t="s">
        <v>54</v>
      </c>
      <c r="I6" s="84"/>
    </row>
    <row r="7" spans="1:9" ht="23.25" customHeight="1">
      <c r="A7" s="6" t="s">
        <v>5</v>
      </c>
      <c r="B7" s="63" t="s">
        <v>86</v>
      </c>
      <c r="C7" s="64"/>
      <c r="D7" s="65"/>
      <c r="E7" s="66"/>
      <c r="F7" s="67"/>
      <c r="G7" s="72"/>
      <c r="H7" s="76"/>
      <c r="I7" s="76"/>
    </row>
    <row r="8" spans="1:9" ht="120">
      <c r="A8" s="9">
        <v>1</v>
      </c>
      <c r="B8" s="10" t="s">
        <v>23</v>
      </c>
      <c r="C8" s="15" t="s">
        <v>24</v>
      </c>
      <c r="D8" s="16" t="s">
        <v>25</v>
      </c>
      <c r="E8" s="13" t="s">
        <v>6</v>
      </c>
      <c r="F8" s="14">
        <f>ROUND((1.2*0.5),2)</f>
        <v>0.6</v>
      </c>
      <c r="G8" s="27"/>
      <c r="H8" s="24">
        <f t="shared" ref="H8:H13" si="0">$F8*G8</f>
        <v>0</v>
      </c>
      <c r="I8" s="78"/>
    </row>
    <row r="9" spans="1:9" ht="24" customHeight="1">
      <c r="A9" s="9">
        <v>2</v>
      </c>
      <c r="B9" s="10" t="s">
        <v>8</v>
      </c>
      <c r="C9" s="15" t="s">
        <v>9</v>
      </c>
      <c r="D9" s="16" t="s">
        <v>10</v>
      </c>
      <c r="E9" s="13" t="s">
        <v>11</v>
      </c>
      <c r="F9" s="14">
        <v>1</v>
      </c>
      <c r="G9" s="27"/>
      <c r="H9" s="24">
        <f t="shared" si="0"/>
        <v>0</v>
      </c>
      <c r="I9" s="78"/>
    </row>
    <row r="10" spans="1:9">
      <c r="A10" s="9">
        <v>3</v>
      </c>
      <c r="B10" s="10" t="s">
        <v>12</v>
      </c>
      <c r="C10" s="15" t="s">
        <v>13</v>
      </c>
      <c r="D10" s="16" t="s">
        <v>10</v>
      </c>
      <c r="E10" s="13" t="s">
        <v>11</v>
      </c>
      <c r="F10" s="14">
        <v>1</v>
      </c>
      <c r="G10" s="27"/>
      <c r="H10" s="24">
        <f t="shared" si="0"/>
        <v>0</v>
      </c>
      <c r="I10" s="82"/>
    </row>
    <row r="11" spans="1:9" ht="75">
      <c r="A11" s="9">
        <v>4</v>
      </c>
      <c r="B11" s="10" t="s">
        <v>50</v>
      </c>
      <c r="C11" s="15" t="s">
        <v>51</v>
      </c>
      <c r="D11" s="12" t="s">
        <v>52</v>
      </c>
      <c r="E11" s="13" t="s">
        <v>11</v>
      </c>
      <c r="F11" s="14">
        <v>3</v>
      </c>
      <c r="G11" s="27"/>
      <c r="H11" s="24">
        <f t="shared" si="0"/>
        <v>0</v>
      </c>
      <c r="I11" s="78"/>
    </row>
    <row r="12" spans="1:9" ht="60">
      <c r="A12" s="9">
        <v>5</v>
      </c>
      <c r="B12" s="10" t="s">
        <v>29</v>
      </c>
      <c r="C12" s="15" t="s">
        <v>30</v>
      </c>
      <c r="D12" s="16" t="s">
        <v>31</v>
      </c>
      <c r="E12" s="13" t="s">
        <v>11</v>
      </c>
      <c r="F12" s="14">
        <v>1</v>
      </c>
      <c r="G12" s="27"/>
      <c r="H12" s="24">
        <f t="shared" si="0"/>
        <v>0</v>
      </c>
      <c r="I12" s="78"/>
    </row>
    <row r="13" spans="1:9" ht="30">
      <c r="A13" s="9">
        <v>6</v>
      </c>
      <c r="B13" s="10" t="s">
        <v>44</v>
      </c>
      <c r="C13" s="15" t="s">
        <v>45</v>
      </c>
      <c r="D13" s="16" t="s">
        <v>46</v>
      </c>
      <c r="E13" s="13" t="s">
        <v>43</v>
      </c>
      <c r="F13" s="14">
        <v>2</v>
      </c>
      <c r="G13" s="27"/>
      <c r="H13" s="24">
        <f t="shared" si="0"/>
        <v>0</v>
      </c>
      <c r="I13" s="78"/>
    </row>
    <row r="14" spans="1:9" ht="30">
      <c r="A14" s="9">
        <v>7</v>
      </c>
      <c r="B14" s="10" t="s">
        <v>40</v>
      </c>
      <c r="C14" s="15" t="s">
        <v>41</v>
      </c>
      <c r="D14" s="16" t="s">
        <v>42</v>
      </c>
      <c r="E14" s="13" t="s">
        <v>43</v>
      </c>
      <c r="F14" s="14">
        <v>1</v>
      </c>
      <c r="G14" s="27"/>
      <c r="H14" s="24">
        <f t="shared" ref="H14:H18" si="1">$F14*G14</f>
        <v>0</v>
      </c>
      <c r="I14" s="78"/>
    </row>
    <row r="15" spans="1:9" ht="45">
      <c r="A15" s="9">
        <v>8</v>
      </c>
      <c r="B15" s="10" t="s">
        <v>84</v>
      </c>
      <c r="C15" s="15" t="s">
        <v>78</v>
      </c>
      <c r="D15" s="12" t="s">
        <v>85</v>
      </c>
      <c r="E15" s="13" t="s">
        <v>11</v>
      </c>
      <c r="F15" s="14">
        <v>1</v>
      </c>
      <c r="G15" s="27"/>
      <c r="H15" s="24">
        <f t="shared" si="1"/>
        <v>0</v>
      </c>
      <c r="I15" s="78"/>
    </row>
    <row r="16" spans="1:9" ht="45">
      <c r="A16" s="9">
        <v>9</v>
      </c>
      <c r="B16" s="10" t="s">
        <v>32</v>
      </c>
      <c r="C16" s="12" t="s">
        <v>33</v>
      </c>
      <c r="D16" s="12" t="s">
        <v>34</v>
      </c>
      <c r="E16" s="13" t="s">
        <v>11</v>
      </c>
      <c r="F16" s="14">
        <v>1</v>
      </c>
      <c r="G16" s="27"/>
      <c r="H16" s="24">
        <f t="shared" si="1"/>
        <v>0</v>
      </c>
      <c r="I16" s="78"/>
    </row>
    <row r="17" spans="1:9">
      <c r="A17" s="9">
        <v>10</v>
      </c>
      <c r="B17" s="10" t="s">
        <v>14</v>
      </c>
      <c r="C17" s="15" t="s">
        <v>15</v>
      </c>
      <c r="D17" s="16" t="s">
        <v>10</v>
      </c>
      <c r="E17" s="13" t="s">
        <v>11</v>
      </c>
      <c r="F17" s="14">
        <v>1</v>
      </c>
      <c r="G17" s="27"/>
      <c r="H17" s="24">
        <f t="shared" si="1"/>
        <v>0</v>
      </c>
      <c r="I17" s="78"/>
    </row>
    <row r="18" spans="1:9">
      <c r="A18" s="9">
        <v>11</v>
      </c>
      <c r="B18" s="10" t="s">
        <v>16</v>
      </c>
      <c r="C18" s="15" t="s">
        <v>17</v>
      </c>
      <c r="D18" s="16" t="s">
        <v>18</v>
      </c>
      <c r="E18" s="13" t="s">
        <v>11</v>
      </c>
      <c r="F18" s="14">
        <v>1</v>
      </c>
      <c r="G18" s="27"/>
      <c r="H18" s="24">
        <f t="shared" si="1"/>
        <v>0</v>
      </c>
      <c r="I18" s="78"/>
    </row>
    <row r="19" spans="1:9" ht="33.75" customHeight="1">
      <c r="A19" s="6" t="s">
        <v>7</v>
      </c>
      <c r="B19" s="63" t="s">
        <v>72</v>
      </c>
      <c r="C19" s="64"/>
      <c r="D19" s="65"/>
      <c r="E19" s="66"/>
      <c r="F19" s="67"/>
      <c r="G19" s="72"/>
      <c r="H19" s="76"/>
      <c r="I19" s="80"/>
    </row>
    <row r="20" spans="1:9" ht="98.25" customHeight="1">
      <c r="A20" s="9">
        <v>1</v>
      </c>
      <c r="B20" s="10" t="s">
        <v>50</v>
      </c>
      <c r="C20" s="15" t="s">
        <v>51</v>
      </c>
      <c r="D20" s="12" t="s">
        <v>52</v>
      </c>
      <c r="E20" s="13" t="s">
        <v>11</v>
      </c>
      <c r="F20" s="14">
        <v>1</v>
      </c>
      <c r="G20" s="27"/>
      <c r="H20" s="24">
        <f t="shared" ref="H20:H23" si="2">$F20*G20</f>
        <v>0</v>
      </c>
      <c r="I20" s="78"/>
    </row>
    <row r="21" spans="1:9" ht="30.75" customHeight="1">
      <c r="A21" s="9">
        <v>2</v>
      </c>
      <c r="B21" s="10" t="s">
        <v>36</v>
      </c>
      <c r="C21" s="15" t="s">
        <v>37</v>
      </c>
      <c r="D21" s="12" t="s">
        <v>38</v>
      </c>
      <c r="E21" s="13" t="s">
        <v>11</v>
      </c>
      <c r="F21" s="14">
        <v>1</v>
      </c>
      <c r="G21" s="27"/>
      <c r="H21" s="24">
        <f t="shared" si="2"/>
        <v>0</v>
      </c>
      <c r="I21" s="78"/>
    </row>
    <row r="22" spans="1:9" ht="45">
      <c r="A22" s="9">
        <v>3</v>
      </c>
      <c r="B22" s="10" t="s">
        <v>32</v>
      </c>
      <c r="C22" s="12" t="s">
        <v>33</v>
      </c>
      <c r="D22" s="12" t="s">
        <v>34</v>
      </c>
      <c r="E22" s="13" t="s">
        <v>11</v>
      </c>
      <c r="F22" s="14">
        <v>1</v>
      </c>
      <c r="G22" s="27"/>
      <c r="H22" s="24">
        <f t="shared" si="2"/>
        <v>0</v>
      </c>
      <c r="I22" s="78"/>
    </row>
    <row r="23" spans="1:9" ht="30">
      <c r="A23" s="9">
        <v>4</v>
      </c>
      <c r="B23" s="10" t="s">
        <v>44</v>
      </c>
      <c r="C23" s="15" t="s">
        <v>45</v>
      </c>
      <c r="D23" s="16" t="s">
        <v>46</v>
      </c>
      <c r="E23" s="13" t="s">
        <v>43</v>
      </c>
      <c r="F23" s="14">
        <v>1</v>
      </c>
      <c r="G23" s="27"/>
      <c r="H23" s="24">
        <f t="shared" si="2"/>
        <v>0</v>
      </c>
      <c r="I23" s="78"/>
    </row>
    <row r="24" spans="1:9" ht="45">
      <c r="A24" s="9">
        <v>5</v>
      </c>
      <c r="B24" s="17" t="s">
        <v>77</v>
      </c>
      <c r="C24" s="15" t="s">
        <v>78</v>
      </c>
      <c r="D24" s="12" t="s">
        <v>35</v>
      </c>
      <c r="E24" s="13" t="s">
        <v>11</v>
      </c>
      <c r="F24" s="14">
        <v>1</v>
      </c>
      <c r="G24" s="27"/>
      <c r="H24" s="24">
        <f>$F24*G24</f>
        <v>0</v>
      </c>
      <c r="I24" s="78"/>
    </row>
    <row r="25" spans="1:9" ht="27" customHeight="1">
      <c r="A25" s="6" t="s">
        <v>19</v>
      </c>
      <c r="B25" s="63" t="s">
        <v>73</v>
      </c>
      <c r="C25" s="64"/>
      <c r="D25" s="65"/>
      <c r="E25" s="66"/>
      <c r="F25" s="67"/>
      <c r="G25" s="72"/>
      <c r="H25" s="76"/>
      <c r="I25" s="81"/>
    </row>
    <row r="26" spans="1:9" ht="75">
      <c r="A26" s="9">
        <v>1</v>
      </c>
      <c r="B26" s="10" t="s">
        <v>79</v>
      </c>
      <c r="C26" s="15" t="s">
        <v>80</v>
      </c>
      <c r="D26" s="12" t="s">
        <v>81</v>
      </c>
      <c r="E26" s="13" t="s">
        <v>11</v>
      </c>
      <c r="F26" s="14">
        <v>1</v>
      </c>
      <c r="G26" s="27"/>
      <c r="H26" s="24">
        <f t="shared" ref="H26:H29" si="3">$F26*G26</f>
        <v>0</v>
      </c>
      <c r="I26" s="82"/>
    </row>
    <row r="27" spans="1:9" ht="30">
      <c r="A27" s="9">
        <v>2</v>
      </c>
      <c r="B27" s="10" t="s">
        <v>82</v>
      </c>
      <c r="C27" s="15" t="s">
        <v>45</v>
      </c>
      <c r="D27" s="16" t="s">
        <v>83</v>
      </c>
      <c r="E27" s="13" t="s">
        <v>43</v>
      </c>
      <c r="F27" s="14">
        <v>1</v>
      </c>
      <c r="G27" s="27"/>
      <c r="H27" s="24">
        <f t="shared" si="3"/>
        <v>0</v>
      </c>
      <c r="I27" s="82"/>
    </row>
    <row r="28" spans="1:9" ht="45">
      <c r="A28" s="9">
        <v>3</v>
      </c>
      <c r="B28" s="10" t="s">
        <v>32</v>
      </c>
      <c r="C28" s="12" t="s">
        <v>33</v>
      </c>
      <c r="D28" s="12" t="s">
        <v>34</v>
      </c>
      <c r="E28" s="13" t="s">
        <v>11</v>
      </c>
      <c r="F28" s="14">
        <v>1</v>
      </c>
      <c r="G28" s="27"/>
      <c r="H28" s="24">
        <f t="shared" si="3"/>
        <v>0</v>
      </c>
      <c r="I28" s="82"/>
    </row>
    <row r="29" spans="1:9" ht="45">
      <c r="A29" s="9">
        <v>4</v>
      </c>
      <c r="B29" s="10" t="s">
        <v>84</v>
      </c>
      <c r="C29" s="15" t="s">
        <v>78</v>
      </c>
      <c r="D29" s="12" t="s">
        <v>85</v>
      </c>
      <c r="E29" s="13" t="s">
        <v>11</v>
      </c>
      <c r="F29" s="14">
        <v>1</v>
      </c>
      <c r="G29" s="27"/>
      <c r="H29" s="24">
        <f t="shared" si="3"/>
        <v>0</v>
      </c>
      <c r="I29" s="82"/>
    </row>
    <row r="30" spans="1:9" ht="31.5" customHeight="1">
      <c r="A30" s="6" t="s">
        <v>26</v>
      </c>
      <c r="B30" s="63" t="s">
        <v>71</v>
      </c>
      <c r="C30" s="64"/>
      <c r="D30" s="65"/>
      <c r="E30" s="69"/>
      <c r="F30" s="67"/>
      <c r="G30" s="68"/>
      <c r="H30" s="76"/>
      <c r="I30" s="76"/>
    </row>
    <row r="31" spans="1:9" ht="60">
      <c r="A31" s="9">
        <v>1</v>
      </c>
      <c r="B31" s="10" t="s">
        <v>20</v>
      </c>
      <c r="C31" s="11" t="s">
        <v>21</v>
      </c>
      <c r="D31" s="12" t="s">
        <v>22</v>
      </c>
      <c r="E31" s="13" t="s">
        <v>6</v>
      </c>
      <c r="F31" s="14">
        <f>ROUND((1.95*1.7),2)</f>
        <v>3.32</v>
      </c>
      <c r="G31" s="27"/>
      <c r="H31" s="24">
        <f>$F31*G31</f>
        <v>0</v>
      </c>
      <c r="I31" s="78"/>
    </row>
    <row r="32" spans="1:9" ht="75">
      <c r="A32" s="9">
        <v>2</v>
      </c>
      <c r="B32" s="10" t="s">
        <v>50</v>
      </c>
      <c r="C32" s="15" t="s">
        <v>51</v>
      </c>
      <c r="D32" s="12" t="s">
        <v>52</v>
      </c>
      <c r="E32" s="13" t="s">
        <v>11</v>
      </c>
      <c r="F32" s="14">
        <v>3</v>
      </c>
      <c r="G32" s="27"/>
      <c r="H32" s="24">
        <f t="shared" ref="H32:H41" si="4">$F32*G32</f>
        <v>0</v>
      </c>
      <c r="I32" s="78"/>
    </row>
    <row r="33" spans="1:16" s="32" customFormat="1" ht="45">
      <c r="A33" s="9">
        <v>3</v>
      </c>
      <c r="B33" s="10" t="s">
        <v>47</v>
      </c>
      <c r="C33" s="15" t="s">
        <v>48</v>
      </c>
      <c r="D33" s="16" t="s">
        <v>49</v>
      </c>
      <c r="E33" s="13" t="s">
        <v>11</v>
      </c>
      <c r="F33" s="14">
        <v>10</v>
      </c>
      <c r="G33" s="27"/>
      <c r="H33" s="24">
        <f t="shared" si="4"/>
        <v>0</v>
      </c>
      <c r="I33" s="79"/>
      <c r="J33" s="77"/>
      <c r="K33" s="77"/>
      <c r="L33" s="77"/>
      <c r="M33" s="77"/>
      <c r="N33" s="77"/>
      <c r="O33" s="77"/>
      <c r="P33" s="77"/>
    </row>
    <row r="34" spans="1:16" ht="120">
      <c r="A34" s="9">
        <v>4</v>
      </c>
      <c r="B34" s="10" t="s">
        <v>23</v>
      </c>
      <c r="C34" s="15" t="s">
        <v>24</v>
      </c>
      <c r="D34" s="16" t="s">
        <v>25</v>
      </c>
      <c r="E34" s="13" t="s">
        <v>6</v>
      </c>
      <c r="F34" s="14">
        <f>ROUND((0.7*1.7+0.7*1.95*2),2)</f>
        <v>3.92</v>
      </c>
      <c r="G34" s="27"/>
      <c r="H34" s="24">
        <f t="shared" si="4"/>
        <v>0</v>
      </c>
      <c r="I34" s="78"/>
    </row>
    <row r="35" spans="1:16" ht="60">
      <c r="A35" s="9">
        <v>5</v>
      </c>
      <c r="B35" s="10" t="s">
        <v>29</v>
      </c>
      <c r="C35" s="15" t="s">
        <v>30</v>
      </c>
      <c r="D35" s="16" t="s">
        <v>31</v>
      </c>
      <c r="E35" s="13" t="s">
        <v>11</v>
      </c>
      <c r="F35" s="14">
        <v>1</v>
      </c>
      <c r="G35" s="27"/>
      <c r="H35" s="24">
        <f t="shared" si="4"/>
        <v>0</v>
      </c>
      <c r="I35" s="78"/>
    </row>
    <row r="36" spans="1:16" ht="30">
      <c r="A36" s="9">
        <v>6</v>
      </c>
      <c r="B36" s="10" t="s">
        <v>40</v>
      </c>
      <c r="C36" s="15" t="s">
        <v>41</v>
      </c>
      <c r="D36" s="16" t="s">
        <v>42</v>
      </c>
      <c r="E36" s="13" t="s">
        <v>43</v>
      </c>
      <c r="F36" s="14">
        <v>1</v>
      </c>
      <c r="G36" s="27"/>
      <c r="H36" s="24">
        <f t="shared" si="4"/>
        <v>0</v>
      </c>
      <c r="I36" s="78"/>
    </row>
    <row r="37" spans="1:16" s="32" customFormat="1" ht="30">
      <c r="A37" s="9">
        <v>7</v>
      </c>
      <c r="B37" s="10" t="s">
        <v>44</v>
      </c>
      <c r="C37" s="15" t="s">
        <v>45</v>
      </c>
      <c r="D37" s="16" t="s">
        <v>46</v>
      </c>
      <c r="E37" s="13" t="s">
        <v>43</v>
      </c>
      <c r="F37" s="14">
        <v>2</v>
      </c>
      <c r="G37" s="27"/>
      <c r="H37" s="24">
        <f t="shared" si="4"/>
        <v>0</v>
      </c>
      <c r="I37" s="79"/>
      <c r="J37" s="77"/>
      <c r="K37" s="77"/>
      <c r="L37" s="77"/>
      <c r="M37" s="77"/>
      <c r="N37" s="77"/>
      <c r="O37" s="77"/>
      <c r="P37" s="77"/>
    </row>
    <row r="38" spans="1:16">
      <c r="A38" s="9">
        <v>8</v>
      </c>
      <c r="B38" s="10" t="s">
        <v>16</v>
      </c>
      <c r="C38" s="15" t="s">
        <v>17</v>
      </c>
      <c r="D38" s="16" t="s">
        <v>18</v>
      </c>
      <c r="E38" s="13" t="s">
        <v>11</v>
      </c>
      <c r="F38" s="14">
        <v>1</v>
      </c>
      <c r="G38" s="27"/>
      <c r="H38" s="24">
        <f t="shared" si="4"/>
        <v>0</v>
      </c>
      <c r="I38" s="78"/>
    </row>
    <row r="39" spans="1:16" ht="30">
      <c r="A39" s="9">
        <v>9</v>
      </c>
      <c r="B39" s="10" t="s">
        <v>36</v>
      </c>
      <c r="C39" s="15" t="s">
        <v>37</v>
      </c>
      <c r="D39" s="12" t="s">
        <v>38</v>
      </c>
      <c r="E39" s="13" t="s">
        <v>11</v>
      </c>
      <c r="F39" s="14">
        <v>1</v>
      </c>
      <c r="G39" s="27"/>
      <c r="H39" s="24">
        <f t="shared" si="4"/>
        <v>0</v>
      </c>
      <c r="I39" s="78"/>
    </row>
    <row r="40" spans="1:16" ht="45">
      <c r="A40" s="9">
        <v>10</v>
      </c>
      <c r="B40" s="10" t="s">
        <v>32</v>
      </c>
      <c r="C40" s="12" t="s">
        <v>33</v>
      </c>
      <c r="D40" s="12" t="s">
        <v>34</v>
      </c>
      <c r="E40" s="13" t="s">
        <v>11</v>
      </c>
      <c r="F40" s="14">
        <v>1</v>
      </c>
      <c r="G40" s="27"/>
      <c r="H40" s="24">
        <f t="shared" si="4"/>
        <v>0</v>
      </c>
      <c r="I40" s="82"/>
    </row>
    <row r="41" spans="1:16" ht="45">
      <c r="A41" s="9">
        <v>11</v>
      </c>
      <c r="B41" s="10" t="s">
        <v>84</v>
      </c>
      <c r="C41" s="15" t="s">
        <v>78</v>
      </c>
      <c r="D41" s="12" t="s">
        <v>85</v>
      </c>
      <c r="E41" s="13" t="s">
        <v>11</v>
      </c>
      <c r="F41" s="14">
        <v>1</v>
      </c>
      <c r="G41" s="27"/>
      <c r="H41" s="24">
        <f t="shared" si="4"/>
        <v>0</v>
      </c>
      <c r="I41" s="82"/>
    </row>
    <row r="42" spans="1:16">
      <c r="A42" s="9">
        <v>12</v>
      </c>
      <c r="B42" s="10" t="s">
        <v>8</v>
      </c>
      <c r="C42" s="15" t="s">
        <v>9</v>
      </c>
      <c r="D42" s="16" t="s">
        <v>10</v>
      </c>
      <c r="E42" s="13" t="s">
        <v>11</v>
      </c>
      <c r="F42" s="14">
        <v>1</v>
      </c>
      <c r="G42" s="27"/>
      <c r="H42" s="24">
        <f>$F42*G42</f>
        <v>0</v>
      </c>
      <c r="I42" s="85"/>
    </row>
    <row r="43" spans="1:16">
      <c r="A43" s="9">
        <v>13</v>
      </c>
      <c r="B43" s="10" t="s">
        <v>12</v>
      </c>
      <c r="C43" s="15" t="s">
        <v>13</v>
      </c>
      <c r="D43" s="16" t="s">
        <v>10</v>
      </c>
      <c r="E43" s="13" t="s">
        <v>11</v>
      </c>
      <c r="F43" s="14">
        <v>1</v>
      </c>
      <c r="G43" s="27"/>
      <c r="H43" s="24">
        <f>$F43*G43</f>
        <v>0</v>
      </c>
      <c r="I43" s="85"/>
    </row>
    <row r="44" spans="1:16" ht="27.75" customHeight="1">
      <c r="A44" s="6" t="s">
        <v>39</v>
      </c>
      <c r="B44" s="7" t="s">
        <v>74</v>
      </c>
      <c r="C44" s="8"/>
      <c r="D44" s="8"/>
      <c r="E44" s="8"/>
      <c r="F44" s="8"/>
      <c r="G44" s="26"/>
      <c r="H44" s="23"/>
      <c r="I44" s="23"/>
    </row>
    <row r="45" spans="1:16" ht="60">
      <c r="A45" s="18">
        <v>1</v>
      </c>
      <c r="B45" s="10" t="s">
        <v>20</v>
      </c>
      <c r="C45" s="11" t="s">
        <v>21</v>
      </c>
      <c r="D45" s="12" t="s">
        <v>22</v>
      </c>
      <c r="E45" s="13" t="s">
        <v>6</v>
      </c>
      <c r="F45" s="14">
        <f>ROUND((2.1*1.7),2)</f>
        <v>3.57</v>
      </c>
      <c r="G45" s="27"/>
      <c r="H45" s="24">
        <f>$F45*G45</f>
        <v>0</v>
      </c>
      <c r="I45" s="78"/>
    </row>
    <row r="46" spans="1:16" ht="45">
      <c r="A46" s="9">
        <v>2</v>
      </c>
      <c r="B46" s="10" t="s">
        <v>47</v>
      </c>
      <c r="C46" s="15" t="s">
        <v>48</v>
      </c>
      <c r="D46" s="16" t="s">
        <v>49</v>
      </c>
      <c r="E46" s="13" t="s">
        <v>11</v>
      </c>
      <c r="F46" s="14">
        <v>10</v>
      </c>
      <c r="G46" s="27"/>
      <c r="H46" s="24">
        <f t="shared" ref="H46:H56" si="5">$F46*G46</f>
        <v>0</v>
      </c>
      <c r="I46" s="78"/>
    </row>
    <row r="47" spans="1:16" ht="75">
      <c r="A47" s="9">
        <v>3</v>
      </c>
      <c r="B47" s="10" t="s">
        <v>50</v>
      </c>
      <c r="C47" s="15" t="s">
        <v>51</v>
      </c>
      <c r="D47" s="12" t="s">
        <v>52</v>
      </c>
      <c r="E47" s="13" t="s">
        <v>11</v>
      </c>
      <c r="F47" s="14">
        <v>3</v>
      </c>
      <c r="G47" s="27"/>
      <c r="H47" s="24">
        <f t="shared" si="5"/>
        <v>0</v>
      </c>
      <c r="I47" s="78"/>
    </row>
    <row r="48" spans="1:16" ht="60">
      <c r="A48" s="18">
        <v>4</v>
      </c>
      <c r="B48" s="10" t="s">
        <v>29</v>
      </c>
      <c r="C48" s="15" t="s">
        <v>30</v>
      </c>
      <c r="D48" s="16" t="s">
        <v>31</v>
      </c>
      <c r="E48" s="13" t="s">
        <v>11</v>
      </c>
      <c r="F48" s="14">
        <v>1</v>
      </c>
      <c r="G48" s="27"/>
      <c r="H48" s="24">
        <f t="shared" si="5"/>
        <v>0</v>
      </c>
      <c r="I48" s="78"/>
    </row>
    <row r="49" spans="1:9" ht="30">
      <c r="A49" s="9">
        <v>5</v>
      </c>
      <c r="B49" s="10" t="s">
        <v>36</v>
      </c>
      <c r="C49" s="15" t="s">
        <v>37</v>
      </c>
      <c r="D49" s="12" t="s">
        <v>38</v>
      </c>
      <c r="E49" s="13" t="s">
        <v>11</v>
      </c>
      <c r="F49" s="14">
        <v>1</v>
      </c>
      <c r="G49" s="27"/>
      <c r="H49" s="24">
        <f t="shared" si="5"/>
        <v>0</v>
      </c>
      <c r="I49" s="78"/>
    </row>
    <row r="50" spans="1:9" ht="30">
      <c r="A50" s="9">
        <v>6</v>
      </c>
      <c r="B50" s="10" t="s">
        <v>40</v>
      </c>
      <c r="C50" s="15" t="s">
        <v>41</v>
      </c>
      <c r="D50" s="16" t="s">
        <v>42</v>
      </c>
      <c r="E50" s="13" t="s">
        <v>43</v>
      </c>
      <c r="F50" s="14">
        <v>1</v>
      </c>
      <c r="G50" s="27"/>
      <c r="H50" s="24">
        <f t="shared" si="5"/>
        <v>0</v>
      </c>
      <c r="I50" s="78"/>
    </row>
    <row r="51" spans="1:9" ht="30">
      <c r="A51" s="18">
        <v>7</v>
      </c>
      <c r="B51" s="10" t="s">
        <v>44</v>
      </c>
      <c r="C51" s="15" t="s">
        <v>45</v>
      </c>
      <c r="D51" s="16" t="s">
        <v>46</v>
      </c>
      <c r="E51" s="13" t="s">
        <v>43</v>
      </c>
      <c r="F51" s="14">
        <v>2</v>
      </c>
      <c r="G51" s="27"/>
      <c r="H51" s="24">
        <f t="shared" si="5"/>
        <v>0</v>
      </c>
      <c r="I51" s="78"/>
    </row>
    <row r="52" spans="1:9">
      <c r="A52" s="9">
        <v>8</v>
      </c>
      <c r="B52" s="10" t="s">
        <v>16</v>
      </c>
      <c r="C52" s="15" t="s">
        <v>17</v>
      </c>
      <c r="D52" s="16" t="s">
        <v>18</v>
      </c>
      <c r="E52" s="13" t="s">
        <v>11</v>
      </c>
      <c r="F52" s="14">
        <v>1</v>
      </c>
      <c r="G52" s="27"/>
      <c r="H52" s="24">
        <f t="shared" si="5"/>
        <v>0</v>
      </c>
      <c r="I52" s="78"/>
    </row>
    <row r="53" spans="1:9">
      <c r="A53" s="9">
        <v>9</v>
      </c>
      <c r="B53" s="10" t="s">
        <v>8</v>
      </c>
      <c r="C53" s="15" t="s">
        <v>9</v>
      </c>
      <c r="D53" s="16" t="s">
        <v>10</v>
      </c>
      <c r="E53" s="13" t="s">
        <v>11</v>
      </c>
      <c r="F53" s="14">
        <v>1</v>
      </c>
      <c r="G53" s="27"/>
      <c r="H53" s="24">
        <f>$F53*G53</f>
        <v>0</v>
      </c>
      <c r="I53" s="85"/>
    </row>
    <row r="54" spans="1:9">
      <c r="A54" s="18">
        <v>10</v>
      </c>
      <c r="B54" s="10" t="s">
        <v>12</v>
      </c>
      <c r="C54" s="15" t="s">
        <v>13</v>
      </c>
      <c r="D54" s="16" t="s">
        <v>10</v>
      </c>
      <c r="E54" s="13" t="s">
        <v>11</v>
      </c>
      <c r="F54" s="14">
        <v>1</v>
      </c>
      <c r="G54" s="27"/>
      <c r="H54" s="24">
        <f>$F54*G54</f>
        <v>0</v>
      </c>
      <c r="I54" s="85"/>
    </row>
    <row r="55" spans="1:9" ht="45">
      <c r="A55" s="9">
        <v>11</v>
      </c>
      <c r="B55" s="10" t="s">
        <v>32</v>
      </c>
      <c r="C55" s="12" t="s">
        <v>33</v>
      </c>
      <c r="D55" s="12" t="s">
        <v>34</v>
      </c>
      <c r="E55" s="13" t="s">
        <v>11</v>
      </c>
      <c r="F55" s="14">
        <v>1</v>
      </c>
      <c r="G55" s="27"/>
      <c r="H55" s="24">
        <f t="shared" si="5"/>
        <v>0</v>
      </c>
      <c r="I55" s="82"/>
    </row>
    <row r="56" spans="1:9" ht="45">
      <c r="A56" s="9">
        <v>12</v>
      </c>
      <c r="B56" s="10" t="s">
        <v>84</v>
      </c>
      <c r="C56" s="15" t="s">
        <v>78</v>
      </c>
      <c r="D56" s="12" t="s">
        <v>85</v>
      </c>
      <c r="E56" s="13" t="s">
        <v>11</v>
      </c>
      <c r="F56" s="14">
        <v>1</v>
      </c>
      <c r="G56" s="27"/>
      <c r="H56" s="24">
        <f t="shared" si="5"/>
        <v>0</v>
      </c>
      <c r="I56" s="82"/>
    </row>
    <row r="57" spans="1:9" ht="26.25" customHeight="1">
      <c r="A57" s="6" t="s">
        <v>75</v>
      </c>
      <c r="B57" s="63" t="s">
        <v>76</v>
      </c>
      <c r="C57" s="70"/>
      <c r="D57" s="71"/>
      <c r="E57" s="66"/>
      <c r="F57" s="67"/>
      <c r="G57" s="68"/>
      <c r="H57" s="76"/>
      <c r="I57" s="81"/>
    </row>
    <row r="58" spans="1:9" ht="60">
      <c r="A58" s="9">
        <v>1</v>
      </c>
      <c r="B58" s="10" t="s">
        <v>20</v>
      </c>
      <c r="C58" s="11" t="s">
        <v>21</v>
      </c>
      <c r="D58" s="12" t="s">
        <v>22</v>
      </c>
      <c r="E58" s="13" t="s">
        <v>6</v>
      </c>
      <c r="F58" s="14">
        <f>ROUND((2.95*2.3),2)</f>
        <v>6.79</v>
      </c>
      <c r="G58" s="27"/>
      <c r="H58" s="24">
        <f>$F58*G58</f>
        <v>0</v>
      </c>
      <c r="I58" s="82"/>
    </row>
    <row r="59" spans="1:9" ht="45">
      <c r="A59" s="9">
        <v>2</v>
      </c>
      <c r="B59" s="10" t="s">
        <v>47</v>
      </c>
      <c r="C59" s="15" t="s">
        <v>48</v>
      </c>
      <c r="D59" s="16" t="s">
        <v>49</v>
      </c>
      <c r="E59" s="13" t="s">
        <v>11</v>
      </c>
      <c r="F59" s="14">
        <v>10</v>
      </c>
      <c r="G59" s="27"/>
      <c r="H59" s="24">
        <f>$F59*G59</f>
        <v>0</v>
      </c>
      <c r="I59" s="82"/>
    </row>
    <row r="60" spans="1:9" ht="120">
      <c r="A60" s="9">
        <v>3</v>
      </c>
      <c r="B60" s="10" t="s">
        <v>23</v>
      </c>
      <c r="C60" s="15" t="s">
        <v>24</v>
      </c>
      <c r="D60" s="16" t="s">
        <v>25</v>
      </c>
      <c r="E60" s="13" t="s">
        <v>6</v>
      </c>
      <c r="F60" s="14">
        <f>ROUND(((2.95+2.3+2.3)*0.7),2)</f>
        <v>5.29</v>
      </c>
      <c r="G60" s="27"/>
      <c r="H60" s="24">
        <f>$F60*G60</f>
        <v>0</v>
      </c>
      <c r="I60" s="82"/>
    </row>
    <row r="61" spans="1:9" ht="75">
      <c r="A61" s="9">
        <v>4</v>
      </c>
      <c r="B61" s="10" t="s">
        <v>50</v>
      </c>
      <c r="C61" s="15" t="s">
        <v>51</v>
      </c>
      <c r="D61" s="12" t="s">
        <v>52</v>
      </c>
      <c r="E61" s="13" t="s">
        <v>11</v>
      </c>
      <c r="F61" s="14">
        <v>2</v>
      </c>
      <c r="G61" s="27"/>
      <c r="H61" s="24">
        <f t="shared" ref="H61" si="6">$F61*G61</f>
        <v>0</v>
      </c>
      <c r="I61" s="93"/>
    </row>
    <row r="62" spans="1:9" ht="30">
      <c r="A62" s="9">
        <v>5</v>
      </c>
      <c r="B62" s="94" t="s">
        <v>93</v>
      </c>
      <c r="C62" s="95" t="s">
        <v>94</v>
      </c>
      <c r="D62" s="95" t="s">
        <v>95</v>
      </c>
      <c r="E62" s="96" t="s">
        <v>96</v>
      </c>
      <c r="F62" s="97">
        <v>1</v>
      </c>
      <c r="G62" s="98"/>
      <c r="H62" s="99">
        <f t="shared" ref="H62" si="7">F62*G62</f>
        <v>0</v>
      </c>
      <c r="I62" s="99"/>
    </row>
    <row r="63" spans="1:9" ht="120">
      <c r="A63" s="9">
        <v>6</v>
      </c>
      <c r="B63" s="10" t="s">
        <v>27</v>
      </c>
      <c r="C63" s="15" t="s">
        <v>87</v>
      </c>
      <c r="D63" s="16" t="s">
        <v>28</v>
      </c>
      <c r="E63" s="13" t="s">
        <v>6</v>
      </c>
      <c r="F63" s="90">
        <f>ROUND((2.95*2.1+1.1*2.1*2),2)</f>
        <v>10.82</v>
      </c>
      <c r="G63" s="27"/>
      <c r="H63" s="24">
        <f>$F63*G63</f>
        <v>0</v>
      </c>
      <c r="I63" s="93"/>
    </row>
    <row r="64" spans="1:9" ht="60">
      <c r="A64" s="9">
        <v>7</v>
      </c>
      <c r="B64" s="10" t="s">
        <v>29</v>
      </c>
      <c r="C64" s="15" t="s">
        <v>30</v>
      </c>
      <c r="D64" s="16" t="s">
        <v>31</v>
      </c>
      <c r="E64" s="13" t="s">
        <v>11</v>
      </c>
      <c r="F64" s="14">
        <v>1</v>
      </c>
      <c r="G64" s="27"/>
      <c r="H64" s="24">
        <f>$F64*G64</f>
        <v>0</v>
      </c>
      <c r="I64" s="82"/>
    </row>
    <row r="65" spans="1:9" ht="45">
      <c r="A65" s="9">
        <v>8</v>
      </c>
      <c r="B65" s="10" t="s">
        <v>32</v>
      </c>
      <c r="C65" s="12" t="s">
        <v>33</v>
      </c>
      <c r="D65" s="12" t="s">
        <v>34</v>
      </c>
      <c r="E65" s="13" t="s">
        <v>11</v>
      </c>
      <c r="F65" s="14">
        <v>1</v>
      </c>
      <c r="G65" s="27"/>
      <c r="H65" s="24">
        <f>$F65*G65</f>
        <v>0</v>
      </c>
      <c r="I65" s="82"/>
    </row>
    <row r="66" spans="1:9" ht="45">
      <c r="A66" s="9">
        <v>9</v>
      </c>
      <c r="B66" s="10" t="s">
        <v>84</v>
      </c>
      <c r="C66" s="15" t="s">
        <v>78</v>
      </c>
      <c r="D66" s="12" t="s">
        <v>85</v>
      </c>
      <c r="E66" s="13" t="s">
        <v>11</v>
      </c>
      <c r="F66" s="14">
        <v>1</v>
      </c>
      <c r="G66" s="27"/>
      <c r="H66" s="24">
        <f t="shared" ref="H66:H72" si="8">$F66*G66</f>
        <v>0</v>
      </c>
      <c r="I66" s="82"/>
    </row>
    <row r="67" spans="1:9" ht="30">
      <c r="A67" s="9">
        <v>10</v>
      </c>
      <c r="B67" s="73" t="s">
        <v>67</v>
      </c>
      <c r="C67" s="15" t="s">
        <v>68</v>
      </c>
      <c r="D67" s="16" t="s">
        <v>69</v>
      </c>
      <c r="E67" s="13" t="s">
        <v>11</v>
      </c>
      <c r="F67" s="14">
        <v>1</v>
      </c>
      <c r="G67" s="74"/>
      <c r="H67" s="75">
        <f t="shared" si="8"/>
        <v>0</v>
      </c>
      <c r="I67" s="82"/>
    </row>
    <row r="68" spans="1:9" ht="30">
      <c r="A68" s="9">
        <v>11</v>
      </c>
      <c r="B68" s="10" t="s">
        <v>36</v>
      </c>
      <c r="C68" s="15" t="s">
        <v>37</v>
      </c>
      <c r="D68" s="12" t="s">
        <v>38</v>
      </c>
      <c r="E68" s="13" t="s">
        <v>11</v>
      </c>
      <c r="F68" s="14">
        <v>2</v>
      </c>
      <c r="G68" s="27"/>
      <c r="H68" s="24">
        <f t="shared" si="8"/>
        <v>0</v>
      </c>
      <c r="I68" s="82"/>
    </row>
    <row r="69" spans="1:9" ht="30">
      <c r="A69" s="9">
        <v>12</v>
      </c>
      <c r="B69" s="10" t="s">
        <v>44</v>
      </c>
      <c r="C69" s="15" t="s">
        <v>45</v>
      </c>
      <c r="D69" s="16" t="s">
        <v>46</v>
      </c>
      <c r="E69" s="13" t="s">
        <v>43</v>
      </c>
      <c r="F69" s="14">
        <v>2</v>
      </c>
      <c r="G69" s="27"/>
      <c r="H69" s="24">
        <f t="shared" si="8"/>
        <v>0</v>
      </c>
      <c r="I69" s="82"/>
    </row>
    <row r="70" spans="1:9">
      <c r="A70" s="9">
        <v>13</v>
      </c>
      <c r="B70" s="10" t="s">
        <v>14</v>
      </c>
      <c r="C70" s="15" t="s">
        <v>15</v>
      </c>
      <c r="D70" s="16" t="s">
        <v>10</v>
      </c>
      <c r="E70" s="13" t="s">
        <v>11</v>
      </c>
      <c r="F70" s="14">
        <v>1</v>
      </c>
      <c r="G70" s="27"/>
      <c r="H70" s="24">
        <f t="shared" si="8"/>
        <v>0</v>
      </c>
      <c r="I70" s="82"/>
    </row>
    <row r="71" spans="1:9">
      <c r="A71" s="9">
        <v>14</v>
      </c>
      <c r="B71" s="10" t="s">
        <v>8</v>
      </c>
      <c r="C71" s="15" t="s">
        <v>9</v>
      </c>
      <c r="D71" s="16" t="s">
        <v>10</v>
      </c>
      <c r="E71" s="13" t="s">
        <v>11</v>
      </c>
      <c r="F71" s="14">
        <v>2</v>
      </c>
      <c r="G71" s="27"/>
      <c r="H71" s="24">
        <f t="shared" si="8"/>
        <v>0</v>
      </c>
      <c r="I71" s="85"/>
    </row>
    <row r="72" spans="1:9">
      <c r="A72" s="9">
        <v>15</v>
      </c>
      <c r="B72" s="10" t="s">
        <v>12</v>
      </c>
      <c r="C72" s="15" t="s">
        <v>13</v>
      </c>
      <c r="D72" s="16" t="s">
        <v>10</v>
      </c>
      <c r="E72" s="13" t="s">
        <v>11</v>
      </c>
      <c r="F72" s="14">
        <v>2</v>
      </c>
      <c r="G72" s="27"/>
      <c r="H72" s="24">
        <f t="shared" si="8"/>
        <v>0</v>
      </c>
      <c r="I72" s="85"/>
    </row>
    <row r="73" spans="1:9" ht="25.5" customHeight="1">
      <c r="A73" s="6" t="s">
        <v>88</v>
      </c>
      <c r="B73" s="63" t="s">
        <v>70</v>
      </c>
      <c r="C73" s="64"/>
      <c r="D73" s="65"/>
      <c r="E73" s="66"/>
      <c r="F73" s="67"/>
      <c r="G73" s="68"/>
      <c r="H73" s="76"/>
      <c r="I73" s="81"/>
    </row>
    <row r="74" spans="1:9" ht="60">
      <c r="A74" s="9">
        <v>1</v>
      </c>
      <c r="B74" s="10" t="s">
        <v>20</v>
      </c>
      <c r="C74" s="11" t="s">
        <v>21</v>
      </c>
      <c r="D74" s="12" t="s">
        <v>22</v>
      </c>
      <c r="E74" s="13" t="s">
        <v>6</v>
      </c>
      <c r="F74" s="90">
        <f>ROUND((2*1.7),2)</f>
        <v>3.4</v>
      </c>
      <c r="G74" s="27"/>
      <c r="H74" s="24">
        <f>$F74*G74</f>
        <v>0</v>
      </c>
      <c r="I74" s="82"/>
    </row>
    <row r="75" spans="1:9" ht="45">
      <c r="A75" s="18">
        <v>2</v>
      </c>
      <c r="B75" s="10" t="s">
        <v>47</v>
      </c>
      <c r="C75" s="15" t="s">
        <v>48</v>
      </c>
      <c r="D75" s="16" t="s">
        <v>49</v>
      </c>
      <c r="E75" s="13" t="s">
        <v>11</v>
      </c>
      <c r="F75" s="14">
        <v>10</v>
      </c>
      <c r="G75" s="27"/>
      <c r="H75" s="24">
        <f t="shared" ref="H75:H83" si="9">$F75*G75</f>
        <v>0</v>
      </c>
      <c r="I75" s="82"/>
    </row>
    <row r="76" spans="1:9" ht="75">
      <c r="A76" s="9">
        <v>3</v>
      </c>
      <c r="B76" s="10" t="s">
        <v>50</v>
      </c>
      <c r="C76" s="15" t="s">
        <v>51</v>
      </c>
      <c r="D76" s="12" t="s">
        <v>52</v>
      </c>
      <c r="E76" s="13" t="s">
        <v>11</v>
      </c>
      <c r="F76" s="14">
        <v>3</v>
      </c>
      <c r="G76" s="27"/>
      <c r="H76" s="24">
        <f t="shared" si="9"/>
        <v>0</v>
      </c>
      <c r="I76" s="82"/>
    </row>
    <row r="77" spans="1:9" ht="60">
      <c r="A77" s="9">
        <v>4</v>
      </c>
      <c r="B77" s="10" t="s">
        <v>29</v>
      </c>
      <c r="C77" s="15" t="s">
        <v>30</v>
      </c>
      <c r="D77" s="16" t="s">
        <v>31</v>
      </c>
      <c r="E77" s="13" t="s">
        <v>11</v>
      </c>
      <c r="F77" s="14">
        <v>1</v>
      </c>
      <c r="G77" s="27"/>
      <c r="H77" s="24">
        <f t="shared" si="9"/>
        <v>0</v>
      </c>
      <c r="I77" s="82"/>
    </row>
    <row r="78" spans="1:9" ht="30">
      <c r="A78" s="18">
        <v>5</v>
      </c>
      <c r="B78" s="10" t="s">
        <v>40</v>
      </c>
      <c r="C78" s="15" t="s">
        <v>41</v>
      </c>
      <c r="D78" s="16" t="s">
        <v>42</v>
      </c>
      <c r="E78" s="13" t="s">
        <v>43</v>
      </c>
      <c r="F78" s="14">
        <v>1</v>
      </c>
      <c r="G78" s="27"/>
      <c r="H78" s="24">
        <f t="shared" si="9"/>
        <v>0</v>
      </c>
      <c r="I78" s="82"/>
    </row>
    <row r="79" spans="1:9" ht="30">
      <c r="A79" s="9">
        <v>6</v>
      </c>
      <c r="B79" s="10" t="s">
        <v>44</v>
      </c>
      <c r="C79" s="15" t="s">
        <v>45</v>
      </c>
      <c r="D79" s="16" t="s">
        <v>46</v>
      </c>
      <c r="E79" s="13" t="s">
        <v>43</v>
      </c>
      <c r="F79" s="14">
        <v>2</v>
      </c>
      <c r="G79" s="27"/>
      <c r="H79" s="24">
        <f t="shared" si="9"/>
        <v>0</v>
      </c>
      <c r="I79" s="82"/>
    </row>
    <row r="80" spans="1:9" ht="30">
      <c r="A80" s="9">
        <v>7</v>
      </c>
      <c r="B80" s="10" t="s">
        <v>36</v>
      </c>
      <c r="C80" s="15" t="s">
        <v>37</v>
      </c>
      <c r="D80" s="12" t="s">
        <v>38</v>
      </c>
      <c r="E80" s="13" t="s">
        <v>11</v>
      </c>
      <c r="F80" s="14">
        <v>1</v>
      </c>
      <c r="G80" s="27"/>
      <c r="H80" s="24">
        <f t="shared" si="9"/>
        <v>0</v>
      </c>
      <c r="I80" s="82"/>
    </row>
    <row r="81" spans="1:11" ht="45">
      <c r="A81" s="18">
        <v>8</v>
      </c>
      <c r="B81" s="10" t="s">
        <v>32</v>
      </c>
      <c r="C81" s="12" t="s">
        <v>33</v>
      </c>
      <c r="D81" s="12" t="s">
        <v>34</v>
      </c>
      <c r="E81" s="13" t="s">
        <v>11</v>
      </c>
      <c r="F81" s="14">
        <v>1</v>
      </c>
      <c r="G81" s="27"/>
      <c r="H81" s="24">
        <f>$F81*G81</f>
        <v>0</v>
      </c>
      <c r="I81" s="82"/>
    </row>
    <row r="82" spans="1:11" ht="45">
      <c r="A82" s="9">
        <v>9</v>
      </c>
      <c r="B82" s="10" t="s">
        <v>84</v>
      </c>
      <c r="C82" s="15" t="s">
        <v>78</v>
      </c>
      <c r="D82" s="12" t="s">
        <v>85</v>
      </c>
      <c r="E82" s="13" t="s">
        <v>11</v>
      </c>
      <c r="F82" s="14">
        <v>1</v>
      </c>
      <c r="G82" s="27"/>
      <c r="H82" s="24">
        <f t="shared" ref="H82" si="10">$F82*G82</f>
        <v>0</v>
      </c>
      <c r="I82" s="82"/>
    </row>
    <row r="83" spans="1:11" ht="37.5" customHeight="1">
      <c r="A83" s="9">
        <v>10</v>
      </c>
      <c r="B83" s="10" t="s">
        <v>16</v>
      </c>
      <c r="C83" s="15" t="s">
        <v>17</v>
      </c>
      <c r="D83" s="16" t="s">
        <v>18</v>
      </c>
      <c r="E83" s="13" t="s">
        <v>11</v>
      </c>
      <c r="F83" s="14">
        <v>1</v>
      </c>
      <c r="G83" s="27"/>
      <c r="H83" s="24">
        <f t="shared" si="9"/>
        <v>0</v>
      </c>
      <c r="I83" s="82"/>
    </row>
    <row r="84" spans="1:11" s="41" customFormat="1" ht="28.5" customHeight="1">
      <c r="A84" s="61"/>
      <c r="B84" s="86"/>
      <c r="C84" s="86" t="s">
        <v>89</v>
      </c>
      <c r="D84" s="12"/>
      <c r="E84" s="13"/>
      <c r="F84" s="62"/>
      <c r="G84" s="87"/>
      <c r="H84" s="88">
        <f>SUM(H7:H83)</f>
        <v>0</v>
      </c>
      <c r="I84" s="83"/>
    </row>
    <row r="85" spans="1:11" s="41" customFormat="1" ht="36.75" customHeight="1">
      <c r="A85" s="61"/>
      <c r="B85" s="86" t="s">
        <v>90</v>
      </c>
      <c r="C85" s="86" t="s">
        <v>91</v>
      </c>
      <c r="D85" s="12" t="s">
        <v>92</v>
      </c>
      <c r="E85" s="89">
        <v>0.05</v>
      </c>
      <c r="F85" s="62"/>
      <c r="G85" s="87"/>
      <c r="H85" s="88">
        <f>ROUND((H84*E85),2)</f>
        <v>0</v>
      </c>
      <c r="I85" s="83"/>
      <c r="K85" s="92"/>
    </row>
    <row r="86" spans="1:11" s="41" customFormat="1" ht="20.100000000000001" customHeight="1">
      <c r="A86" s="34"/>
      <c r="B86" s="35"/>
      <c r="C86" s="35" t="s">
        <v>58</v>
      </c>
      <c r="D86" s="36"/>
      <c r="E86" s="37"/>
      <c r="F86" s="38"/>
      <c r="G86" s="39"/>
      <c r="H86" s="40">
        <f>H84+H85</f>
        <v>0</v>
      </c>
      <c r="I86" s="83"/>
    </row>
    <row r="87" spans="1:11" s="41" customFormat="1" ht="20.100000000000001" customHeight="1">
      <c r="A87" s="42"/>
      <c r="B87" s="43"/>
      <c r="C87" s="44" t="s">
        <v>59</v>
      </c>
      <c r="D87" s="45"/>
      <c r="E87" s="31"/>
      <c r="F87" s="46"/>
      <c r="G87" s="47"/>
      <c r="H87" s="40">
        <f>H86*0.1</f>
        <v>0</v>
      </c>
      <c r="I87" s="83"/>
    </row>
    <row r="88" spans="1:11" s="41" customFormat="1" ht="20.100000000000001" customHeight="1">
      <c r="A88" s="42"/>
      <c r="B88" s="43"/>
      <c r="C88" s="35" t="s">
        <v>60</v>
      </c>
      <c r="D88" s="33"/>
      <c r="E88" s="31"/>
      <c r="F88" s="46"/>
      <c r="G88" s="47"/>
      <c r="H88" s="40">
        <f>H86+H87</f>
        <v>0</v>
      </c>
      <c r="I88" s="83"/>
    </row>
    <row r="89" spans="1:11" s="41" customFormat="1" ht="15">
      <c r="A89" s="48" t="s">
        <v>61</v>
      </c>
      <c r="B89" s="49"/>
      <c r="C89" s="50"/>
      <c r="D89" s="51"/>
      <c r="E89" s="52"/>
      <c r="F89" s="53"/>
      <c r="G89" s="54"/>
      <c r="H89" s="54"/>
    </row>
    <row r="90" spans="1:11" s="41" customFormat="1" ht="15">
      <c r="A90" s="55" t="s">
        <v>62</v>
      </c>
      <c r="B90" s="56"/>
      <c r="C90" s="56"/>
      <c r="D90" s="57"/>
      <c r="E90" s="58"/>
      <c r="F90" s="59"/>
      <c r="G90" s="60"/>
      <c r="H90" s="60"/>
    </row>
    <row r="91" spans="1:11" s="41" customFormat="1" ht="15">
      <c r="A91" s="55" t="s">
        <v>63</v>
      </c>
      <c r="B91" s="56"/>
      <c r="C91" s="56"/>
      <c r="D91" s="57"/>
      <c r="E91" s="58"/>
      <c r="F91" s="59"/>
      <c r="G91" s="60"/>
      <c r="H91" s="60"/>
    </row>
    <row r="92" spans="1:11" s="41" customFormat="1" ht="30" customHeight="1">
      <c r="A92" s="103" t="s">
        <v>64</v>
      </c>
      <c r="B92" s="103"/>
      <c r="C92" s="103"/>
      <c r="D92" s="103"/>
      <c r="E92" s="103"/>
      <c r="F92" s="103"/>
      <c r="G92" s="103"/>
      <c r="H92" s="103"/>
    </row>
  </sheetData>
  <mergeCells count="5">
    <mergeCell ref="A1:H1"/>
    <mergeCell ref="A2:H2"/>
    <mergeCell ref="A3:H3"/>
    <mergeCell ref="A4:H4"/>
    <mergeCell ref="A92:H92"/>
  </mergeCell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DT</vt:lpstr>
      <vt:lpstr>Sheet3</vt:lpstr>
      <vt:lpstr>DT!Print_Area</vt:lpstr>
    </vt:vector>
  </TitlesOfParts>
  <Company>SeABank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dc:creator>
  <cp:lastModifiedBy>Nguyen Viet Thanh (Khoi CNTT)</cp:lastModifiedBy>
  <cp:lastPrinted>2020-02-10T03:19:05Z</cp:lastPrinted>
  <dcterms:created xsi:type="dcterms:W3CDTF">2014-12-29T04:57:48Z</dcterms:created>
  <dcterms:modified xsi:type="dcterms:W3CDTF">2020-07-02T09:12:10Z</dcterms:modified>
</cp:coreProperties>
</file>